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charts/chart4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7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8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9.xml" ContentType="application/vnd.openxmlformats-officedocument.drawingml.chart+xml"/>
  <Override PartName="/xl/drawings/drawing17.xml" ContentType="application/vnd.openxmlformats-officedocument.drawingml.chartshapes+xml"/>
  <Override PartName="/xl/charts/chart10.xml" ContentType="application/vnd.openxmlformats-officedocument.drawingml.chart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1.xml" ContentType="application/vnd.openxmlformats-officedocument.drawingml.chart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2.xml" ContentType="application/vnd.openxmlformats-officedocument.drawingml.chart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charts/chart13.xml" ContentType="application/vnd.openxmlformats-officedocument.drawingml.chart+xml"/>
  <Override PartName="/xl/drawings/drawing24.xml" ContentType="application/vnd.openxmlformats-officedocument.drawingml.chartshapes+xml"/>
  <Override PartName="/xl/drawings/drawing25.xml" ContentType="application/vnd.openxmlformats-officedocument.drawing+xml"/>
  <Override PartName="/xl/charts/chart14.xml" ContentType="application/vnd.openxmlformats-officedocument.drawingml.chart+xml"/>
  <Override PartName="/xl/drawings/drawing26.xml" ContentType="application/vnd.openxmlformats-officedocument.drawingml.chartshapes+xml"/>
  <Override PartName="/xl/drawings/drawing27.xml" ContentType="application/vnd.openxmlformats-officedocument.drawing+xml"/>
  <Override PartName="/xl/charts/chart15.xml" ContentType="application/vnd.openxmlformats-officedocument.drawingml.chart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16.xml" ContentType="application/vnd.openxmlformats-officedocument.drawingml.chart+xml"/>
  <Override PartName="/xl/drawings/drawing30.xml" ContentType="application/vnd.openxmlformats-officedocument.drawingml.chartshapes+xml"/>
  <Override PartName="/xl/drawings/drawing31.xml" ContentType="application/vnd.openxmlformats-officedocument.drawing+xml"/>
  <Override PartName="/xl/charts/chart17.xml" ContentType="application/vnd.openxmlformats-officedocument.drawingml.chart+xml"/>
  <Override PartName="/xl/drawings/drawing32.xml" ContentType="application/vnd.openxmlformats-officedocument.drawingml.chartshapes+xml"/>
  <Override PartName="/xl/drawings/drawing33.xml" ContentType="application/vnd.openxmlformats-officedocument.drawing+xml"/>
  <Override PartName="/xl/charts/chart18.xml" ContentType="application/vnd.openxmlformats-officedocument.drawingml.chart+xml"/>
  <Override PartName="/xl/drawings/drawing34.xml" ContentType="application/vnd.openxmlformats-officedocument.drawingml.chartshapes+xml"/>
  <Override PartName="/xl/drawings/drawing35.xml" ContentType="application/vnd.openxmlformats-officedocument.drawing+xml"/>
  <Override PartName="/xl/charts/chart19.xml" ContentType="application/vnd.openxmlformats-officedocument.drawingml.chart+xml"/>
  <Override PartName="/xl/drawings/drawing36.xml" ContentType="application/vnd.openxmlformats-officedocument.drawingml.chartshapes+xml"/>
  <Override PartName="/xl/drawings/drawing37.xml" ContentType="application/vnd.openxmlformats-officedocument.drawing+xml"/>
  <Override PartName="/xl/charts/chart20.xml" ContentType="application/vnd.openxmlformats-officedocument.drawingml.chart+xml"/>
  <Override PartName="/xl/drawings/drawing38.xml" ContentType="application/vnd.openxmlformats-officedocument.drawingml.chartshapes+xml"/>
  <Override PartName="/xl/drawings/drawing39.xml" ContentType="application/vnd.openxmlformats-officedocument.drawing+xml"/>
  <Override PartName="/xl/charts/chart21.xml" ContentType="application/vnd.openxmlformats-officedocument.drawingml.chart+xml"/>
  <Override PartName="/xl/drawings/drawing40.xml" ContentType="application/vnd.openxmlformats-officedocument.drawingml.chartshapes+xml"/>
  <Override PartName="/xl/drawings/drawing41.xml" ContentType="application/vnd.openxmlformats-officedocument.drawing+xml"/>
  <Override PartName="/xl/charts/chart22.xml" ContentType="application/vnd.openxmlformats-officedocument.drawingml.chart+xml"/>
  <Override PartName="/xl/drawings/drawing42.xml" ContentType="application/vnd.openxmlformats-officedocument.drawingml.chartshapes+xml"/>
  <Override PartName="/xl/drawings/drawing43.xml" ContentType="application/vnd.openxmlformats-officedocument.drawing+xml"/>
  <Override PartName="/xl/charts/chart23.xml" ContentType="application/vnd.openxmlformats-officedocument.drawingml.chart+xml"/>
  <Override PartName="/xl/drawings/drawing44.xml" ContentType="application/vnd.openxmlformats-officedocument.drawingml.chartshapes+xml"/>
  <Override PartName="/xl/drawings/drawing45.xml" ContentType="application/vnd.openxmlformats-officedocument.drawing+xml"/>
  <Override PartName="/xl/charts/chart24.xml" ContentType="application/vnd.openxmlformats-officedocument.drawingml.chart+xml"/>
  <Override PartName="/xl/drawings/drawing46.xml" ContentType="application/vnd.openxmlformats-officedocument.drawingml.chartshapes+xml"/>
  <Override PartName="/xl/drawings/drawing47.xml" ContentType="application/vnd.openxmlformats-officedocument.drawing+xml"/>
  <Override PartName="/xl/charts/chart25.xml" ContentType="application/vnd.openxmlformats-officedocument.drawingml.chart+xml"/>
  <Override PartName="/xl/drawings/drawing48.xml" ContentType="application/vnd.openxmlformats-officedocument.drawingml.chartshapes+xml"/>
  <Override PartName="/xl/drawings/drawing49.xml" ContentType="application/vnd.openxmlformats-officedocument.drawing+xml"/>
  <Override PartName="/xl/charts/chart26.xml" ContentType="application/vnd.openxmlformats-officedocument.drawingml.chart+xml"/>
  <Override PartName="/xl/drawings/drawing50.xml" ContentType="application/vnd.openxmlformats-officedocument.drawingml.chartshapes+xml"/>
  <Override PartName="/xl/drawings/drawing51.xml" ContentType="application/vnd.openxmlformats-officedocument.drawing+xml"/>
  <Override PartName="/xl/charts/chart27.xml" ContentType="application/vnd.openxmlformats-officedocument.drawingml.chart+xml"/>
  <Override PartName="/xl/drawings/drawing52.xml" ContentType="application/vnd.openxmlformats-officedocument.drawingml.chartshapes+xml"/>
  <Override PartName="/xl/drawings/drawing53.xml" ContentType="application/vnd.openxmlformats-officedocument.drawing+xml"/>
  <Override PartName="/xl/charts/chart28.xml" ContentType="application/vnd.openxmlformats-officedocument.drawingml.chart+xml"/>
  <Override PartName="/xl/drawings/drawing54.xml" ContentType="application/vnd.openxmlformats-officedocument.drawingml.chartshapes+xml"/>
  <Override PartName="/xl/drawings/drawing55.xml" ContentType="application/vnd.openxmlformats-officedocument.drawing+xml"/>
  <Override PartName="/xl/charts/chart29.xml" ContentType="application/vnd.openxmlformats-officedocument.drawingml.chart+xml"/>
  <Override PartName="/xl/drawings/drawing56.xml" ContentType="application/vnd.openxmlformats-officedocument.drawingml.chartshapes+xml"/>
  <Override PartName="/xl/drawings/drawing57.xml" ContentType="application/vnd.openxmlformats-officedocument.drawing+xml"/>
  <Override PartName="/xl/charts/chart30.xml" ContentType="application/vnd.openxmlformats-officedocument.drawingml.chart+xml"/>
  <Override PartName="/xl/drawings/drawing58.xml" ContentType="application/vnd.openxmlformats-officedocument.drawingml.chartshapes+xml"/>
  <Override PartName="/xl/drawings/drawing59.xml" ContentType="application/vnd.openxmlformats-officedocument.drawing+xml"/>
  <Override PartName="/xl/charts/chart31.xml" ContentType="application/vnd.openxmlformats-officedocument.drawingml.chart+xml"/>
  <Override PartName="/xl/drawings/drawing60.xml" ContentType="application/vnd.openxmlformats-officedocument.drawingml.chartshapes+xml"/>
  <Override PartName="/xl/drawings/drawing61.xml" ContentType="application/vnd.openxmlformats-officedocument.drawing+xml"/>
  <Override PartName="/xl/charts/chart32.xml" ContentType="application/vnd.openxmlformats-officedocument.drawingml.chart+xml"/>
  <Override PartName="/xl/drawings/drawing62.xml" ContentType="application/vnd.openxmlformats-officedocument.drawingml.chartshapes+xml"/>
  <Override PartName="/xl/charts/chart33.xml" ContentType="application/vnd.openxmlformats-officedocument.drawingml.chart+xml"/>
  <Override PartName="/xl/drawings/drawing63.xml" ContentType="application/vnd.openxmlformats-officedocument.drawingml.chartshapes+xml"/>
  <Override PartName="/xl/drawings/drawing64.xml" ContentType="application/vnd.openxmlformats-officedocument.drawing+xml"/>
  <Override PartName="/xl/charts/chart34.xml" ContentType="application/vnd.openxmlformats-officedocument.drawingml.chart+xml"/>
  <Override PartName="/xl/drawings/drawing6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一括プログラム\"/>
    </mc:Choice>
  </mc:AlternateContent>
  <xr:revisionPtr revIDLastSave="0" documentId="8_{EFE0277C-E3EA-4906-B710-58DC961A7868}" xr6:coauthVersionLast="47" xr6:coauthVersionMax="47" xr10:uidLastSave="{00000000-0000-0000-0000-000000000000}"/>
  <bookViews>
    <workbookView xWindow="-120" yWindow="-120" windowWidth="29040" windowHeight="15720" tabRatio="604" firstSheet="16" activeTab="25" xr2:uid="{00000000-000D-0000-FFFF-FFFF00000000}"/>
  </bookViews>
  <sheets>
    <sheet name="Lot17_Blue Bottle認証値（確定値）" sheetId="315" r:id="rId1"/>
    <sheet name="Na" sheetId="261" r:id="rId2"/>
    <sheet name="K" sheetId="314" r:id="rId3"/>
    <sheet name="CL" sheetId="263" r:id="rId4"/>
    <sheet name="Ca" sheetId="265" r:id="rId5"/>
    <sheet name="GLU" sheetId="266" r:id="rId6"/>
    <sheet name="TCH" sheetId="267" r:id="rId7"/>
    <sheet name="TG" sheetId="269" r:id="rId8"/>
    <sheet name="HDL" sheetId="270" r:id="rId9"/>
    <sheet name="TBIL" sheetId="271" r:id="rId10"/>
    <sheet name="TP" sheetId="316" r:id="rId11"/>
    <sheet name="ALB" sheetId="293" r:id="rId12"/>
    <sheet name="CRP" sheetId="294" r:id="rId13"/>
    <sheet name="UA" sheetId="295" r:id="rId14"/>
    <sheet name="BUN" sheetId="296" r:id="rId15"/>
    <sheet name="CRE" sheetId="297" r:id="rId16"/>
    <sheet name="AST" sheetId="298" r:id="rId17"/>
    <sheet name="ALT" sheetId="299" r:id="rId18"/>
    <sheet name="rGT" sheetId="300" r:id="rId19"/>
    <sheet name="ALP" sheetId="301" r:id="rId20"/>
    <sheet name="LD" sheetId="302" r:id="rId21"/>
    <sheet name="CPK" sheetId="303" r:id="rId22"/>
    <sheet name="AMY" sheetId="304" r:id="rId23"/>
    <sheet name="CHE" sheetId="305" r:id="rId24"/>
    <sheet name="Fe" sheetId="306" r:id="rId25"/>
    <sheet name="Mg" sheetId="307" r:id="rId26"/>
    <sheet name="IP" sheetId="308" r:id="rId27"/>
    <sheet name="IgG" sheetId="310" r:id="rId28"/>
    <sheet name="IgA" sheetId="311" r:id="rId29"/>
    <sheet name="IgM" sheetId="312" r:id="rId30"/>
    <sheet name="LDL" sheetId="313" r:id="rId31"/>
    <sheet name="2026.5月を100％とした時の活性変化率" sheetId="198" r:id="rId32"/>
    <sheet name="Module1" sheetId="32" state="veryHidden" r:id=""/>
  </sheets>
  <definedNames>
    <definedName name="HTML_CodePage" hidden="1">932</definedName>
    <definedName name="HTML_Control" localSheetId="31" hidden="1">{"'AST'!$A$1:$J$13","'ALT'!$A$1:$J$13","'ALP'!$A$1:$J$13","'LD'!$A$1:$J$13","'CPK'!$A$1:$J$13","'r-GT'!$A$1:$J$13","'TCH'!$A$1:$J$13","'TG'!$A$1:$J$13","'HDL'!$A$1:$J$13","'TBIL'!$A$1:$J$13","'TP'!$A$1:$J$13","'ALB'!$A$1:$J$13","'BUN'!$A$1:$J$13","'CRE'!$A$1:$J$13","'UA'!$A$1:$J$14","'GLU'!$A$1:$J$14","'Na'!$A$1:$J$14","'K'!$A$1:$J$14","'CL'!$A$1:$J$13","'Ca'!$A$1:$J$13","'CRP'!$A$1:$J$13","'AST'!$M$10"}</definedName>
    <definedName name="HTML_Control" localSheetId="19" hidden="1">{"'AST'!$A$1:$J$13","'ALT'!$A$1:$J$13","'ALP'!$A$1:$J$13","'LD'!$A$1:$J$13","'CPK'!$A$1:$J$13","'r-GT'!$A$1:$J$13","'TCH'!$A$1:$J$13","'TG'!$A$1:$J$13","'HDL'!$A$1:$J$13","'TBIL'!$A$1:$J$13","'TP'!$A$1:$J$13","'ALB'!$A$1:$J$13","'BUN'!$A$1:$J$13","'CRE'!$A$1:$J$13","'UA'!$A$1:$J$14","'GLU'!$A$1:$J$14","'Na'!$A$1:$J$14","'K'!$A$1:$J$14","'CL'!$A$1:$J$13","'Ca'!$A$1:$J$13","'CRP'!$A$1:$J$13","'AST'!$M$10"}</definedName>
    <definedName name="HTML_Control" localSheetId="17" hidden="1">{"'AST'!$A$1:$J$13","'ALT'!$A$1:$J$13","'ALP'!$A$1:$J$13","'LD'!$A$1:$J$13","'CPK'!$A$1:$J$13","'r-GT'!$A$1:$J$13","'TCH'!$A$1:$J$13","'TG'!$A$1:$J$13","'HDL'!$A$1:$J$13","'TBIL'!$A$1:$J$13","'TP'!$A$1:$J$13","'ALB'!$A$1:$J$13","'BUN'!$A$1:$J$13","'CRE'!$A$1:$J$13","'UA'!$A$1:$J$14","'GLU'!$A$1:$J$14","'Na'!$A$1:$J$14","'K'!$A$1:$J$14","'CL'!$A$1:$J$13","'Ca'!$A$1:$J$13","'CRP'!$A$1:$J$13","'AST'!$M$10"}</definedName>
    <definedName name="HTML_Control" localSheetId="16" hidden="1">{"'AST'!$A$1:$J$13","'ALT'!$A$1:$J$13","'ALP'!$A$1:$J$13","'LD'!$A$1:$J$13","'CPK'!$A$1:$J$13","'r-GT'!$A$1:$J$13","'TCH'!$A$1:$J$13","'TG'!$A$1:$J$13","'HDL'!$A$1:$J$13","'TBIL'!$A$1:$J$13","'TP'!$A$1:$J$13","'ALB'!$A$1:$J$13","'BUN'!$A$1:$J$13","'CRE'!$A$1:$J$13","'UA'!$A$1:$J$14","'GLU'!$A$1:$J$14","'Na'!$A$1:$J$14","'K'!$A$1:$J$14","'CL'!$A$1:$J$13","'Ca'!$A$1:$J$13","'CRP'!$A$1:$J$13","'AST'!$M$10"}</definedName>
    <definedName name="HTML_Control" localSheetId="3" hidden="1">{"'AST'!$A$1:$J$13","'ALT'!$A$1:$J$13","'ALP'!$A$1:$J$13","'LD'!$A$1:$J$13","'CPK'!$A$1:$J$13","'r-GT'!$A$1:$J$13","'TCH'!$A$1:$J$13","'TG'!$A$1:$J$13","'HDL'!$A$1:$J$13","'TBIL'!$A$1:$J$13","'TP'!$A$1:$J$13","'ALB'!$A$1:$J$13","'BUN'!$A$1:$J$13","'CRE'!$A$1:$J$13","'UA'!$A$1:$J$14","'GLU'!$A$1:$J$14","'Na'!$A$1:$J$14","'K'!$A$1:$J$14","'CL'!$A$1:$J$13","'Ca'!$A$1:$J$13","'CRP'!$A$1:$J$13","'AST'!$M$10"}</definedName>
    <definedName name="HTML_Control" localSheetId="21" hidden="1">{"'AST'!$A$1:$J$13","'ALT'!$A$1:$J$13","'ALP'!$A$1:$J$13","'LD'!$A$1:$J$13","'CPK'!$A$1:$J$13","'r-GT'!$A$1:$J$13","'TCH'!$A$1:$J$13","'TG'!$A$1:$J$13","'HDL'!$A$1:$J$13","'TBIL'!$A$1:$J$13","'TP'!$A$1:$J$13","'ALB'!$A$1:$J$13","'BUN'!$A$1:$J$13","'CRE'!$A$1:$J$13","'UA'!$A$1:$J$14","'GLU'!$A$1:$J$14","'Na'!$A$1:$J$14","'K'!$A$1:$J$14","'CL'!$A$1:$J$13","'Ca'!$A$1:$J$13","'CRP'!$A$1:$J$13","'AST'!$M$10"}</definedName>
    <definedName name="HTML_Control" localSheetId="8" hidden="1">{"'AST'!$A$1:$J$13","'ALT'!$A$1:$J$13","'ALP'!$A$1:$J$13","'LD'!$A$1:$J$13","'CPK'!$A$1:$J$13","'r-GT'!$A$1:$J$13","'TCH'!$A$1:$J$13","'TG'!$A$1:$J$13","'HDL'!$A$1:$J$13","'TBIL'!$A$1:$J$13","'TP'!$A$1:$J$13","'ALB'!$A$1:$J$13","'BUN'!$A$1:$J$13","'CRE'!$A$1:$J$13","'UA'!$A$1:$J$14","'GLU'!$A$1:$J$14","'Na'!$A$1:$J$14","'K'!$A$1:$J$14","'CL'!$A$1:$J$13","'Ca'!$A$1:$J$13","'CRP'!$A$1:$J$13","'AST'!$M$10"}</definedName>
    <definedName name="HTML_Control" localSheetId="2" hidden="1">{"'AST'!$A$1:$J$13","'ALT'!$A$1:$J$13","'ALP'!$A$1:$J$13","'LD'!$A$1:$J$13","'CPK'!$A$1:$J$13","'r-GT'!$A$1:$J$13","'TCH'!$A$1:$J$13","'TG'!$A$1:$J$13","'HDL'!$A$1:$J$13","'TBIL'!$A$1:$J$13","'TP'!$A$1:$J$13","'ALB'!$A$1:$J$13","'BUN'!$A$1:$J$13","'CRE'!$A$1:$J$13","'UA'!$A$1:$J$14","'GLU'!$A$1:$J$14","'Na'!$A$1:$J$14","'K'!$A$1:$J$14","'CL'!$A$1:$J$13","'Ca'!$A$1:$J$13","'CRP'!$A$1:$J$13","'AST'!$M$10"}</definedName>
    <definedName name="HTML_Control" localSheetId="20" hidden="1">{"'AST'!$A$1:$J$13","'ALT'!$A$1:$J$13","'ALP'!$A$1:$J$13","'LD'!$A$1:$J$13","'CPK'!$A$1:$J$13","'r-GT'!$A$1:$J$13","'TCH'!$A$1:$J$13","'TG'!$A$1:$J$13","'HDL'!$A$1:$J$13","'TBIL'!$A$1:$J$13","'TP'!$A$1:$J$13","'ALB'!$A$1:$J$13","'BUN'!$A$1:$J$13","'CRE'!$A$1:$J$13","'UA'!$A$1:$J$14","'GLU'!$A$1:$J$14","'Na'!$A$1:$J$14","'K'!$A$1:$J$14","'CL'!$A$1:$J$13","'Ca'!$A$1:$J$13","'CRP'!$A$1:$J$13","'AST'!$M$10"}</definedName>
    <definedName name="HTML_Control" localSheetId="30" hidden="1">{"'AST'!$A$1:$J$13","'ALT'!$A$1:$J$13","'ALP'!$A$1:$J$13","'LD'!$A$1:$J$13","'CPK'!$A$1:$J$13","'r-GT'!$A$1:$J$13","'TCH'!$A$1:$J$13","'TG'!$A$1:$J$13","'HDL'!$A$1:$J$13","'TBIL'!$A$1:$J$13","'TP'!$A$1:$J$13","'ALB'!$A$1:$J$13","'BUN'!$A$1:$J$13","'CRE'!$A$1:$J$13","'UA'!$A$1:$J$14","'GLU'!$A$1:$J$14","'Na'!$A$1:$J$14","'K'!$A$1:$J$14","'CL'!$A$1:$J$13","'Ca'!$A$1:$J$13","'CRP'!$A$1:$J$13","'AST'!$M$10"}</definedName>
    <definedName name="HTML_Control" localSheetId="0" hidden="1">{"'AST'!$A$1:$J$13","'ALT'!$A$1:$J$13","'ALP'!$A$1:$J$13","'LD'!$A$1:$J$13","'CPK'!$A$1:$J$13","'r-GT'!$A$1:$J$13","'TCH'!$A$1:$J$13","'TG'!$A$1:$J$13","'HDL'!$A$1:$J$13","'TBIL'!$A$1:$J$13","'TP'!$A$1:$J$13","'ALB'!$A$1:$J$13","'BUN'!$A$1:$J$13","'CRE'!$A$1:$J$13","'UA'!$A$1:$J$14","'GLU'!$A$1:$J$14","'Na'!$A$1:$J$14","'K'!$A$1:$J$14","'CL'!$A$1:$J$13","'Ca'!$A$1:$J$13","'CRP'!$A$1:$J$13","'AST'!$M$10"}</definedName>
    <definedName name="HTML_Control" localSheetId="25" hidden="1">{"'AST'!$A$1:$J$13","'ALT'!$A$1:$J$13","'ALP'!$A$1:$J$13","'LD'!$A$1:$J$13","'CPK'!$A$1:$J$13","'r-GT'!$A$1:$J$13","'TCH'!$A$1:$J$13","'TG'!$A$1:$J$13","'HDL'!$A$1:$J$13","'TBIL'!$A$1:$J$13","'TP'!$A$1:$J$13","'ALB'!$A$1:$J$13","'BUN'!$A$1:$J$13","'CRE'!$A$1:$J$13","'UA'!$A$1:$J$14","'GLU'!$A$1:$J$14","'Na'!$A$1:$J$14","'K'!$A$1:$J$14","'CL'!$A$1:$J$13","'Ca'!$A$1:$J$13","'CRP'!$A$1:$J$13","'AST'!$M$10"}</definedName>
    <definedName name="HTML_Control" localSheetId="1" hidden="1">{"'AST'!$A$1:$J$13","'ALT'!$A$1:$J$13","'ALP'!$A$1:$J$13","'LD'!$A$1:$J$13","'CPK'!$A$1:$J$13","'r-GT'!$A$1:$J$13","'TCH'!$A$1:$J$13","'TG'!$A$1:$J$13","'HDL'!$A$1:$J$13","'TBIL'!$A$1:$J$13","'TP'!$A$1:$J$13","'ALB'!$A$1:$J$13","'BUN'!$A$1:$J$13","'CRE'!$A$1:$J$13","'UA'!$A$1:$J$14","'GLU'!$A$1:$J$14","'Na'!$A$1:$J$14","'K'!$A$1:$J$14","'CL'!$A$1:$J$13","'Ca'!$A$1:$J$13","'CRP'!$A$1:$J$13","'AST'!$M$10"}</definedName>
    <definedName name="HTML_Control" localSheetId="9" hidden="1">{"'AST'!$A$1:$J$13","'ALT'!$A$1:$J$13","'ALP'!$A$1:$J$13","'LD'!$A$1:$J$13","'CPK'!$A$1:$J$13","'r-GT'!$A$1:$J$13","'TCH'!$A$1:$J$13","'TG'!$A$1:$J$13","'HDL'!$A$1:$J$13","'TBIL'!$A$1:$J$13","'TP'!$A$1:$J$13","'ALB'!$A$1:$J$13","'BUN'!$A$1:$J$13","'CRE'!$A$1:$J$13","'UA'!$A$1:$J$14","'GLU'!$A$1:$J$14","'Na'!$A$1:$J$14","'K'!$A$1:$J$14","'CL'!$A$1:$J$13","'Ca'!$A$1:$J$13","'CRP'!$A$1:$J$13","'AST'!$M$10"}</definedName>
    <definedName name="HTML_Control" localSheetId="7" hidden="1">{"'AST'!$A$1:$J$13","'ALT'!$A$1:$J$13","'ALP'!$A$1:$J$13","'LD'!$A$1:$J$13","'CPK'!$A$1:$J$13","'r-GT'!$A$1:$J$13","'TCH'!$A$1:$J$13","'TG'!$A$1:$J$13","'HDL'!$A$1:$J$13","'TBIL'!$A$1:$J$13","'TP'!$A$1:$J$13","'ALB'!$A$1:$J$13","'BUN'!$A$1:$J$13","'CRE'!$A$1:$J$13","'UA'!$A$1:$J$14","'GLU'!$A$1:$J$14","'Na'!$A$1:$J$14","'K'!$A$1:$J$14","'CL'!$A$1:$J$13","'Ca'!$A$1:$J$13","'CRP'!$A$1:$J$13","'AST'!$M$10"}</definedName>
    <definedName name="HTML_Control" localSheetId="10" hidden="1">{"'AST'!$A$1:$J$13","'ALT'!$A$1:$J$13","'ALP'!$A$1:$J$13","'LD'!$A$1:$J$13","'CPK'!$A$1:$J$13","'r-GT'!$A$1:$J$13","'TCH'!$A$1:$J$13","'TG'!$A$1:$J$13","'HDL'!$A$1:$J$13","'TBIL'!$A$1:$J$13","'TP'!$A$1:$J$13","'ALB'!$A$1:$J$13","'BUN'!$A$1:$J$13","'CRE'!$A$1:$J$13","'UA'!$A$1:$J$14","'GLU'!$A$1:$J$14","'Na'!$A$1:$J$14","'K'!$A$1:$J$14","'CL'!$A$1:$J$13","'Ca'!$A$1:$J$13","'CRP'!$A$1:$J$13","'AST'!$M$10"}</definedName>
    <definedName name="HTML_Control" hidden="1">{"'AST'!$A$1:$J$13","'ALT'!$A$1:$J$13","'ALP'!$A$1:$J$13","'LD'!$A$1:$J$13","'CPK'!$A$1:$J$13","'r-GT'!$A$1:$J$13","'TCH'!$A$1:$J$13","'TG'!$A$1:$J$13","'HDL'!$A$1:$J$13","'TBIL'!$A$1:$J$13","'TP'!$A$1:$J$13","'ALB'!$A$1:$J$13","'BUN'!$A$1:$J$13","'CRE'!$A$1:$J$13","'UA'!$A$1:$J$14","'GLU'!$A$1:$J$14","'Na'!$A$1:$J$14","'K'!$A$1:$J$14","'CL'!$A$1:$J$13","'Ca'!$A$1:$J$13","'CRP'!$A$1:$J$13","'AST'!$M$10"}</definedName>
    <definedName name="HTML_Description" hidden="1">""</definedName>
    <definedName name="HTML_Email" hidden="1">""</definedName>
    <definedName name="HTML_Header" hidden="1">""</definedName>
    <definedName name="HTML_LastUpdate" hidden="1">"00/08/11"</definedName>
    <definedName name="HTML_LineAfter" hidden="1">FALSE</definedName>
    <definedName name="HTML_LineBefore" hidden="1">FALSE</definedName>
    <definedName name="HTML_Name" hidden="1">"検査値統一化委員会"</definedName>
    <definedName name="HTML_OBDlg2" hidden="1">TRUE</definedName>
    <definedName name="HTML_OBDlg4" hidden="1">TRUE</definedName>
    <definedName name="HTML_OS" hidden="1">0</definedName>
    <definedName name="HTML_PathFile" hidden="1">"C:\windows\ﾃﾞｽｸﾄｯﾌﾟ\基幹病院月間推移.htm"</definedName>
    <definedName name="HTML_Title" hidden="1">"基幹病院月間推移　Ｘ"</definedName>
    <definedName name="_xlnm.Print_Area" localSheetId="0">'Lot17_Blue Bottle認証値（確定値）'!$A$1:$H$35</definedName>
    <definedName name="ｓｓ" localSheetId="16" hidden="1">{"'AST'!$A$1:$J$13","'ALT'!$A$1:$J$13","'ALP'!$A$1:$J$13","'LD'!$A$1:$J$13","'CPK'!$A$1:$J$13","'r-GT'!$A$1:$J$13","'TCH'!$A$1:$J$13","'TG'!$A$1:$J$13","'HDL'!$A$1:$J$13","'TBIL'!$A$1:$J$13","'TP'!$A$1:$J$13","'ALB'!$A$1:$J$13","'BUN'!$A$1:$J$13","'CRE'!$A$1:$J$13","'UA'!$A$1:$J$14","'GLU'!$A$1:$J$14","'Na'!$A$1:$J$14","'K'!$A$1:$J$14","'CL'!$A$1:$J$13","'Ca'!$A$1:$J$13","'CRP'!$A$1:$J$13","'AST'!$M$10"}</definedName>
    <definedName name="ｓｓ" localSheetId="8" hidden="1">{"'AST'!$A$1:$J$13","'ALT'!$A$1:$J$13","'ALP'!$A$1:$J$13","'LD'!$A$1:$J$13","'CPK'!$A$1:$J$13","'r-GT'!$A$1:$J$13","'TCH'!$A$1:$J$13","'TG'!$A$1:$J$13","'HDL'!$A$1:$J$13","'TBIL'!$A$1:$J$13","'TP'!$A$1:$J$13","'ALB'!$A$1:$J$13","'BUN'!$A$1:$J$13","'CRE'!$A$1:$J$13","'UA'!$A$1:$J$14","'GLU'!$A$1:$J$14","'Na'!$A$1:$J$14","'K'!$A$1:$J$14","'CL'!$A$1:$J$13","'Ca'!$A$1:$J$13","'CRP'!$A$1:$J$13","'AST'!$M$10"}</definedName>
    <definedName name="ｓｓ" localSheetId="2" hidden="1">{"'AST'!$A$1:$J$13","'ALT'!$A$1:$J$13","'ALP'!$A$1:$J$13","'LD'!$A$1:$J$13","'CPK'!$A$1:$J$13","'r-GT'!$A$1:$J$13","'TCH'!$A$1:$J$13","'TG'!$A$1:$J$13","'HDL'!$A$1:$J$13","'TBIL'!$A$1:$J$13","'TP'!$A$1:$J$13","'ALB'!$A$1:$J$13","'BUN'!$A$1:$J$13","'CRE'!$A$1:$J$13","'UA'!$A$1:$J$14","'GLU'!$A$1:$J$14","'Na'!$A$1:$J$14","'K'!$A$1:$J$14","'CL'!$A$1:$J$13","'Ca'!$A$1:$J$13","'CRP'!$A$1:$J$13","'AST'!$M$10"}</definedName>
    <definedName name="ｓｓ" localSheetId="0" hidden="1">{"'AST'!$A$1:$J$13","'ALT'!$A$1:$J$13","'ALP'!$A$1:$J$13","'LD'!$A$1:$J$13","'CPK'!$A$1:$J$13","'r-GT'!$A$1:$J$13","'TCH'!$A$1:$J$13","'TG'!$A$1:$J$13","'HDL'!$A$1:$J$13","'TBIL'!$A$1:$J$13","'TP'!$A$1:$J$13","'ALB'!$A$1:$J$13","'BUN'!$A$1:$J$13","'CRE'!$A$1:$J$13","'UA'!$A$1:$J$14","'GLU'!$A$1:$J$14","'Na'!$A$1:$J$14","'K'!$A$1:$J$14","'CL'!$A$1:$J$13","'Ca'!$A$1:$J$13","'CRP'!$A$1:$J$13","'AST'!$M$10"}</definedName>
    <definedName name="ｓｓ" localSheetId="1" hidden="1">{"'AST'!$A$1:$J$13","'ALT'!$A$1:$J$13","'ALP'!$A$1:$J$13","'LD'!$A$1:$J$13","'CPK'!$A$1:$J$13","'r-GT'!$A$1:$J$13","'TCH'!$A$1:$J$13","'TG'!$A$1:$J$13","'HDL'!$A$1:$J$13","'TBIL'!$A$1:$J$13","'TP'!$A$1:$J$13","'ALB'!$A$1:$J$13","'BUN'!$A$1:$J$13","'CRE'!$A$1:$J$13","'UA'!$A$1:$J$14","'GLU'!$A$1:$J$14","'Na'!$A$1:$J$14","'K'!$A$1:$J$14","'CL'!$A$1:$J$13","'Ca'!$A$1:$J$13","'CRP'!$A$1:$J$13","'AST'!$M$10"}</definedName>
    <definedName name="ｓｓ" localSheetId="9" hidden="1">{"'AST'!$A$1:$J$13","'ALT'!$A$1:$J$13","'ALP'!$A$1:$J$13","'LD'!$A$1:$J$13","'CPK'!$A$1:$J$13","'r-GT'!$A$1:$J$13","'TCH'!$A$1:$J$13","'TG'!$A$1:$J$13","'HDL'!$A$1:$J$13","'TBIL'!$A$1:$J$13","'TP'!$A$1:$J$13","'ALB'!$A$1:$J$13","'BUN'!$A$1:$J$13","'CRE'!$A$1:$J$13","'UA'!$A$1:$J$14","'GLU'!$A$1:$J$14","'Na'!$A$1:$J$14","'K'!$A$1:$J$14","'CL'!$A$1:$J$13","'Ca'!$A$1:$J$13","'CRP'!$A$1:$J$13","'AST'!$M$10"}</definedName>
    <definedName name="ｓｓ" localSheetId="7" hidden="1">{"'AST'!$A$1:$J$13","'ALT'!$A$1:$J$13","'ALP'!$A$1:$J$13","'LD'!$A$1:$J$13","'CPK'!$A$1:$J$13","'r-GT'!$A$1:$J$13","'TCH'!$A$1:$J$13","'TG'!$A$1:$J$13","'HDL'!$A$1:$J$13","'TBIL'!$A$1:$J$13","'TP'!$A$1:$J$13","'ALB'!$A$1:$J$13","'BUN'!$A$1:$J$13","'CRE'!$A$1:$J$13","'UA'!$A$1:$J$14","'GLU'!$A$1:$J$14","'Na'!$A$1:$J$14","'K'!$A$1:$J$14","'CL'!$A$1:$J$13","'Ca'!$A$1:$J$13","'CRP'!$A$1:$J$13","'AST'!$M$10"}</definedName>
    <definedName name="ｓｓ" localSheetId="10" hidden="1">{"'AST'!$A$1:$J$13","'ALT'!$A$1:$J$13","'ALP'!$A$1:$J$13","'LD'!$A$1:$J$13","'CPK'!$A$1:$J$13","'r-GT'!$A$1:$J$13","'TCH'!$A$1:$J$13","'TG'!$A$1:$J$13","'HDL'!$A$1:$J$13","'TBIL'!$A$1:$J$13","'TP'!$A$1:$J$13","'ALB'!$A$1:$J$13","'BUN'!$A$1:$J$13","'CRE'!$A$1:$J$13","'UA'!$A$1:$J$14","'GLU'!$A$1:$J$14","'Na'!$A$1:$J$14","'K'!$A$1:$J$14","'CL'!$A$1:$J$13","'Ca'!$A$1:$J$13","'CRP'!$A$1:$J$13","'AST'!$M$10"}</definedName>
    <definedName name="ｓｓ" hidden="1">{"'AST'!$A$1:$J$13","'ALT'!$A$1:$J$13","'ALP'!$A$1:$J$13","'LD'!$A$1:$J$13","'CPK'!$A$1:$J$13","'r-GT'!$A$1:$J$13","'TCH'!$A$1:$J$13","'TG'!$A$1:$J$13","'HDL'!$A$1:$J$13","'TBIL'!$A$1:$J$13","'TP'!$A$1:$J$13","'ALB'!$A$1:$J$13","'BUN'!$A$1:$J$13","'CRE'!$A$1:$J$13","'UA'!$A$1:$J$14","'GLU'!$A$1:$J$14","'Na'!$A$1:$J$14","'K'!$A$1:$J$14","'CL'!$A$1:$J$13","'Ca'!$A$1:$J$13","'CRP'!$A$1:$J$13","'AST'!$M$10"}</definedName>
  </definedNames>
  <calcPr calcId="191029" calcMode="manual"/>
</workbook>
</file>

<file path=xl/calcChain.xml><?xml version="1.0" encoding="utf-8"?>
<calcChain xmlns="http://schemas.openxmlformats.org/spreadsheetml/2006/main">
  <c r="P7" i="270" l="1"/>
  <c r="P6" i="270"/>
  <c r="P5" i="270"/>
  <c r="P4" i="270"/>
  <c r="M7" i="270"/>
  <c r="M6" i="270"/>
  <c r="M5" i="270"/>
  <c r="M4" i="270"/>
  <c r="P7" i="263"/>
  <c r="L7" i="263"/>
  <c r="L6" i="263"/>
  <c r="L5" i="263"/>
  <c r="O7" i="263"/>
  <c r="O6" i="263"/>
  <c r="P7" i="313"/>
  <c r="P6" i="313"/>
  <c r="P5" i="313"/>
  <c r="P4" i="313"/>
  <c r="O7" i="313"/>
  <c r="O6" i="313"/>
  <c r="O5" i="313"/>
  <c r="O4" i="313"/>
  <c r="M7" i="313"/>
  <c r="M6" i="313"/>
  <c r="M5" i="313"/>
  <c r="M4" i="313"/>
  <c r="L7" i="313"/>
  <c r="L7" i="270"/>
  <c r="O7" i="270"/>
  <c r="L6" i="270"/>
  <c r="L7" i="314"/>
  <c r="L7" i="265"/>
  <c r="L7" i="266"/>
  <c r="L7" i="267"/>
  <c r="L7" i="269"/>
  <c r="L7" i="271"/>
  <c r="L7" i="316"/>
  <c r="L7" i="293"/>
  <c r="L7" i="294"/>
  <c r="L7" i="295"/>
  <c r="L7" i="296"/>
  <c r="L7" i="297"/>
  <c r="L7" i="298"/>
  <c r="L7" i="299"/>
  <c r="L7" i="300"/>
  <c r="L7" i="301"/>
  <c r="L7" i="302"/>
  <c r="L7" i="303"/>
  <c r="L7" i="304"/>
  <c r="L7" i="305"/>
  <c r="L7" i="306"/>
  <c r="L7" i="307"/>
  <c r="L7" i="308"/>
  <c r="L7" i="310"/>
  <c r="L7" i="311"/>
  <c r="L7" i="312"/>
  <c r="L7" i="261"/>
  <c r="M6" i="298"/>
  <c r="M5" i="298"/>
  <c r="M7" i="298"/>
  <c r="L6" i="313"/>
  <c r="M6" i="312"/>
  <c r="L6" i="312"/>
  <c r="L6" i="316"/>
  <c r="L6" i="293"/>
  <c r="L6" i="294"/>
  <c r="L6" i="295"/>
  <c r="L6" i="296"/>
  <c r="L6" i="297"/>
  <c r="L6" i="298"/>
  <c r="L6" i="299"/>
  <c r="L6" i="300"/>
  <c r="L6" i="301"/>
  <c r="L6" i="302"/>
  <c r="L6" i="303"/>
  <c r="L6" i="304"/>
  <c r="L6" i="305"/>
  <c r="L6" i="306"/>
  <c r="L6" i="307"/>
  <c r="L6" i="308"/>
  <c r="L6" i="310"/>
  <c r="L6" i="311"/>
  <c r="L6" i="271"/>
  <c r="O6" i="270"/>
  <c r="L6" i="266"/>
  <c r="L6" i="267"/>
  <c r="L6" i="269"/>
  <c r="L6" i="265"/>
  <c r="M6" i="263"/>
  <c r="P6" i="263"/>
  <c r="L6" i="314"/>
  <c r="L6" i="261"/>
  <c r="AD5" i="198"/>
  <c r="AC5" i="198"/>
  <c r="Z6" i="198"/>
  <c r="N6" i="198"/>
  <c r="R5" i="198"/>
  <c r="M6" i="198"/>
  <c r="Y5" i="198"/>
  <c r="P6" i="198"/>
  <c r="V5" i="198"/>
  <c r="F6" i="198"/>
  <c r="J6" i="198"/>
  <c r="E6" i="198"/>
  <c r="R6" i="198"/>
  <c r="Y6" i="198"/>
  <c r="S6" i="198"/>
  <c r="U5" i="198"/>
  <c r="AB6" i="198"/>
  <c r="U6" i="198"/>
  <c r="L5" i="198"/>
  <c r="AE6" i="198"/>
  <c r="T6" i="198"/>
  <c r="Q6" i="198"/>
  <c r="Z5" i="198"/>
  <c r="G5" i="198"/>
  <c r="N5" i="198"/>
  <c r="B6" i="198"/>
  <c r="X6" i="198"/>
  <c r="S5" i="198"/>
  <c r="W5" i="198"/>
  <c r="AA5" i="198"/>
  <c r="P5" i="198"/>
  <c r="X5" i="198"/>
  <c r="T5" i="198"/>
  <c r="K5" i="198"/>
  <c r="L6" i="198"/>
  <c r="J5" i="198"/>
  <c r="E5" i="198"/>
  <c r="V6" i="198"/>
  <c r="K6" i="198"/>
  <c r="W6" i="198"/>
  <c r="F5" i="198"/>
  <c r="O5" i="198"/>
  <c r="AB5" i="198"/>
  <c r="C5" i="198"/>
  <c r="H6" i="198"/>
  <c r="G6" i="198"/>
  <c r="I5" i="198"/>
  <c r="B5" i="198"/>
  <c r="M5" i="198"/>
  <c r="AC6" i="198"/>
  <c r="H5" i="198"/>
  <c r="AA6" i="198"/>
  <c r="O6" i="198"/>
  <c r="I6" i="198"/>
  <c r="D6" i="198"/>
  <c r="AD6" i="198"/>
  <c r="C6" i="198"/>
  <c r="P5" i="307" l="1"/>
  <c r="L5" i="271"/>
  <c r="P5" i="271" s="1"/>
  <c r="P5" i="267"/>
  <c r="P5" i="263"/>
  <c r="P4" i="261"/>
  <c r="U5" i="313"/>
  <c r="L5" i="313"/>
  <c r="L5" i="304"/>
  <c r="P5" i="304" s="1"/>
  <c r="L5" i="305"/>
  <c r="P5" i="305" s="1"/>
  <c r="L5" i="306"/>
  <c r="P5" i="306" s="1"/>
  <c r="L5" i="307"/>
  <c r="L5" i="308"/>
  <c r="P5" i="308" s="1"/>
  <c r="L5" i="310"/>
  <c r="P5" i="310" s="1"/>
  <c r="L5" i="311"/>
  <c r="P5" i="311" s="1"/>
  <c r="L5" i="312"/>
  <c r="P5" i="312" s="1"/>
  <c r="L5" i="303"/>
  <c r="P5" i="303" s="1"/>
  <c r="L5" i="294"/>
  <c r="P5" i="294" s="1"/>
  <c r="L5" i="295"/>
  <c r="P5" i="295" s="1"/>
  <c r="L5" i="296"/>
  <c r="P5" i="296" s="1"/>
  <c r="L5" i="297"/>
  <c r="P5" i="297" s="1"/>
  <c r="L5" i="298"/>
  <c r="P5" i="298" s="1"/>
  <c r="L5" i="299"/>
  <c r="P5" i="299" s="1"/>
  <c r="L5" i="300"/>
  <c r="P5" i="300" s="1"/>
  <c r="L5" i="301"/>
  <c r="P5" i="301" s="1"/>
  <c r="L5" i="302"/>
  <c r="P5" i="302" s="1"/>
  <c r="L5" i="293"/>
  <c r="P5" i="293" s="1"/>
  <c r="L5" i="316"/>
  <c r="P5" i="316" s="1"/>
  <c r="O5" i="263"/>
  <c r="U5" i="263" s="1"/>
  <c r="O4" i="270"/>
  <c r="O5" i="270"/>
  <c r="L5" i="270"/>
  <c r="L5" i="314"/>
  <c r="P5" i="314" s="1"/>
  <c r="L5" i="265"/>
  <c r="P5" i="265" s="1"/>
  <c r="L5" i="266"/>
  <c r="P5" i="266" s="1"/>
  <c r="L5" i="267"/>
  <c r="L5" i="269"/>
  <c r="P5" i="269" s="1"/>
  <c r="L5" i="261"/>
  <c r="P5" i="261" s="1"/>
  <c r="F4" i="198"/>
  <c r="T4" i="198"/>
  <c r="Z4" i="198"/>
  <c r="G4" i="198"/>
  <c r="V4" i="198"/>
  <c r="U4" i="198"/>
  <c r="Y4" i="198"/>
  <c r="D4" i="198"/>
  <c r="C4" i="198"/>
  <c r="AD4" i="198"/>
  <c r="AA4" i="198"/>
  <c r="AE4" i="198"/>
  <c r="M4" i="198"/>
  <c r="H4" i="198"/>
  <c r="P4" i="198"/>
  <c r="K4" i="198"/>
  <c r="N4" i="198"/>
  <c r="AB4" i="198"/>
  <c r="E4" i="198"/>
  <c r="W4" i="198"/>
  <c r="X4" i="198"/>
  <c r="O4" i="198"/>
  <c r="R4" i="198"/>
  <c r="AC4" i="198"/>
  <c r="Q4" i="198"/>
  <c r="L4" i="198"/>
  <c r="S4" i="198"/>
  <c r="B4" i="198"/>
  <c r="J4" i="198"/>
  <c r="M5" i="263" l="1"/>
  <c r="P8" i="263"/>
  <c r="P9" i="263"/>
  <c r="P10" i="263"/>
  <c r="P11" i="263"/>
  <c r="P12" i="263"/>
  <c r="P13" i="263"/>
  <c r="P14" i="263"/>
  <c r="P15" i="263"/>
  <c r="P16" i="263"/>
  <c r="P17" i="263"/>
  <c r="P18" i="263"/>
  <c r="P19" i="263"/>
  <c r="P20" i="263"/>
  <c r="P4" i="263"/>
  <c r="P3" i="263"/>
  <c r="O4" i="263"/>
  <c r="O3" i="263"/>
  <c r="M4" i="263"/>
  <c r="M3" i="263"/>
  <c r="L4" i="263"/>
  <c r="L3" i="263"/>
  <c r="M3" i="313"/>
  <c r="L3" i="313"/>
  <c r="L4" i="313"/>
  <c r="U4" i="263"/>
  <c r="R3" i="198"/>
  <c r="C3" i="198"/>
  <c r="N3" i="198"/>
  <c r="F3" i="198"/>
  <c r="S3" i="198"/>
  <c r="P3" i="198"/>
  <c r="U3" i="198"/>
  <c r="B3" i="198"/>
  <c r="AA3" i="198"/>
  <c r="T3" i="198"/>
  <c r="AB3" i="198"/>
  <c r="Z3" i="198"/>
  <c r="E3" i="198"/>
  <c r="H3" i="198"/>
  <c r="M3" i="198"/>
  <c r="AC3" i="198"/>
  <c r="W3" i="198"/>
  <c r="D3" i="198"/>
  <c r="L3" i="198"/>
  <c r="Y3" i="198"/>
  <c r="O3" i="198"/>
  <c r="K3" i="198"/>
  <c r="G3" i="198"/>
  <c r="AD3" i="198"/>
  <c r="Q3" i="198"/>
  <c r="V3" i="198"/>
  <c r="L4" i="312" l="1"/>
  <c r="L4" i="294"/>
  <c r="L4" i="295"/>
  <c r="L4" i="296"/>
  <c r="L4" i="297"/>
  <c r="L4" i="298"/>
  <c r="L4" i="299"/>
  <c r="L4" i="300"/>
  <c r="L4" i="301"/>
  <c r="L4" i="302"/>
  <c r="L4" i="303"/>
  <c r="L4" i="304"/>
  <c r="L4" i="305"/>
  <c r="L4" i="306"/>
  <c r="L4" i="307"/>
  <c r="L4" i="308"/>
  <c r="L4" i="310"/>
  <c r="L4" i="311"/>
  <c r="L4" i="293"/>
  <c r="L4" i="316"/>
  <c r="L4" i="271"/>
  <c r="L4" i="270"/>
  <c r="L4" i="266"/>
  <c r="L4" i="267"/>
  <c r="L4" i="269"/>
  <c r="L4" i="265"/>
  <c r="L4" i="314"/>
  <c r="L4" i="261"/>
  <c r="P3" i="270" l="1"/>
  <c r="O3" i="270"/>
  <c r="M3" i="270"/>
  <c r="L3" i="270"/>
  <c r="P3" i="313"/>
  <c r="O3" i="313"/>
  <c r="M20" i="316"/>
  <c r="M19" i="316"/>
  <c r="M18" i="316"/>
  <c r="M17" i="316"/>
  <c r="M16" i="316"/>
  <c r="M15" i="316"/>
  <c r="M14" i="316"/>
  <c r="M13" i="316"/>
  <c r="M12" i="316"/>
  <c r="M11" i="316"/>
  <c r="M10" i="316"/>
  <c r="M9" i="316"/>
  <c r="M8" i="316"/>
  <c r="M7" i="316"/>
  <c r="M6" i="316"/>
  <c r="M5" i="316"/>
  <c r="M4" i="316"/>
  <c r="M3" i="316"/>
  <c r="L3" i="316"/>
  <c r="P20" i="316" s="1"/>
  <c r="U5" i="270" l="1"/>
  <c r="U4" i="270"/>
  <c r="P9" i="316"/>
  <c r="P17" i="316"/>
  <c r="P3" i="316"/>
  <c r="P7" i="316"/>
  <c r="P11" i="316"/>
  <c r="P15" i="316"/>
  <c r="P19" i="316"/>
  <c r="P13" i="316"/>
  <c r="P6" i="316"/>
  <c r="P10" i="316"/>
  <c r="P14" i="316"/>
  <c r="P18" i="316"/>
  <c r="P4" i="316"/>
  <c r="P8" i="316"/>
  <c r="P12" i="316"/>
  <c r="P16" i="316"/>
  <c r="G35" i="315"/>
  <c r="D35" i="315"/>
  <c r="G34" i="315"/>
  <c r="D34" i="315"/>
  <c r="G33" i="315"/>
  <c r="D33" i="315"/>
  <c r="G32" i="315"/>
  <c r="D32" i="315"/>
  <c r="G31" i="315"/>
  <c r="D31" i="315"/>
  <c r="G30" i="315"/>
  <c r="D30" i="315"/>
  <c r="G29" i="315"/>
  <c r="D29" i="315"/>
  <c r="G28" i="315"/>
  <c r="D28" i="315"/>
  <c r="G27" i="315"/>
  <c r="D27" i="315"/>
  <c r="G26" i="315"/>
  <c r="D26" i="315"/>
  <c r="G25" i="315"/>
  <c r="D25" i="315"/>
  <c r="G24" i="315"/>
  <c r="D24" i="315"/>
  <c r="G23" i="315"/>
  <c r="D23" i="315"/>
  <c r="G22" i="315"/>
  <c r="D22" i="315"/>
  <c r="G21" i="315"/>
  <c r="D21" i="315"/>
  <c r="G20" i="315"/>
  <c r="D20" i="315"/>
  <c r="G19" i="315"/>
  <c r="D19" i="315"/>
  <c r="G18" i="315"/>
  <c r="D18" i="315"/>
  <c r="G17" i="315"/>
  <c r="D17" i="315"/>
  <c r="G16" i="315"/>
  <c r="D16" i="315"/>
  <c r="G15" i="315"/>
  <c r="D15" i="315"/>
  <c r="G14" i="315"/>
  <c r="D14" i="315"/>
  <c r="G13" i="315"/>
  <c r="D13" i="315"/>
  <c r="G12" i="315"/>
  <c r="D12" i="315"/>
  <c r="G11" i="315"/>
  <c r="D11" i="315"/>
  <c r="G10" i="315"/>
  <c r="D10" i="315"/>
  <c r="G9" i="315"/>
  <c r="D9" i="315"/>
  <c r="G8" i="315"/>
  <c r="D8" i="315"/>
  <c r="G7" i="315"/>
  <c r="D7" i="315"/>
  <c r="G6" i="315"/>
  <c r="D6" i="315"/>
  <c r="G5" i="315"/>
  <c r="D5" i="315"/>
  <c r="G4" i="315"/>
  <c r="D4" i="315"/>
  <c r="G3" i="315"/>
  <c r="D3" i="315"/>
  <c r="M20" i="314"/>
  <c r="M19" i="314"/>
  <c r="M18" i="314"/>
  <c r="M17" i="314"/>
  <c r="M16" i="314"/>
  <c r="M15" i="314"/>
  <c r="M14" i="314"/>
  <c r="M13" i="314"/>
  <c r="M12" i="314"/>
  <c r="M11" i="314"/>
  <c r="M10" i="314"/>
  <c r="M9" i="314"/>
  <c r="M8" i="314"/>
  <c r="M7" i="314"/>
  <c r="M6" i="314"/>
  <c r="M5" i="314"/>
  <c r="M4" i="314"/>
  <c r="M3" i="314"/>
  <c r="L3" i="314"/>
  <c r="P18" i="314" s="1"/>
  <c r="J3" i="198"/>
  <c r="I3" i="198"/>
  <c r="I4" i="198"/>
  <c r="P17" i="314" l="1"/>
  <c r="P8" i="314"/>
  <c r="P13" i="314"/>
  <c r="P19" i="314"/>
  <c r="P15" i="314"/>
  <c r="P4" i="314"/>
  <c r="P9" i="314"/>
  <c r="P20" i="314"/>
  <c r="P7" i="314"/>
  <c r="P16" i="314"/>
  <c r="P11" i="314"/>
  <c r="P3" i="314"/>
  <c r="P12" i="314"/>
  <c r="P6" i="314"/>
  <c r="P10" i="314"/>
  <c r="P14" i="314"/>
  <c r="P20" i="313"/>
  <c r="M20" i="313"/>
  <c r="P19" i="313"/>
  <c r="M19" i="313"/>
  <c r="P18" i="313"/>
  <c r="M18" i="313"/>
  <c r="P17" i="313"/>
  <c r="M17" i="313"/>
  <c r="P16" i="313"/>
  <c r="M16" i="313"/>
  <c r="P15" i="313"/>
  <c r="M15" i="313"/>
  <c r="P14" i="313"/>
  <c r="M14" i="313"/>
  <c r="P13" i="313"/>
  <c r="M13" i="313"/>
  <c r="P12" i="313"/>
  <c r="M12" i="313"/>
  <c r="P11" i="313"/>
  <c r="M11" i="313"/>
  <c r="P10" i="313"/>
  <c r="M10" i="313"/>
  <c r="P9" i="313"/>
  <c r="M9" i="313"/>
  <c r="P8" i="313"/>
  <c r="M8" i="313"/>
  <c r="U20" i="313"/>
  <c r="M20" i="312"/>
  <c r="M19" i="312"/>
  <c r="M18" i="312"/>
  <c r="M17" i="312"/>
  <c r="M16" i="312"/>
  <c r="M15" i="312"/>
  <c r="M14" i="312"/>
  <c r="M13" i="312"/>
  <c r="M12" i="312"/>
  <c r="M11" i="312"/>
  <c r="M10" i="312"/>
  <c r="M9" i="312"/>
  <c r="M8" i="312"/>
  <c r="M7" i="312"/>
  <c r="M5" i="312"/>
  <c r="M4" i="312"/>
  <c r="M3" i="312"/>
  <c r="L3" i="312"/>
  <c r="P20" i="312" s="1"/>
  <c r="M20" i="311"/>
  <c r="M19" i="311"/>
  <c r="M18" i="311"/>
  <c r="M17" i="311"/>
  <c r="P16" i="311"/>
  <c r="M16" i="311"/>
  <c r="M15" i="311"/>
  <c r="M14" i="311"/>
  <c r="M13" i="311"/>
  <c r="M12" i="311"/>
  <c r="P11" i="311"/>
  <c r="M11" i="311"/>
  <c r="M10" i="311"/>
  <c r="M9" i="311"/>
  <c r="M8" i="311"/>
  <c r="M7" i="311"/>
  <c r="M6" i="311"/>
  <c r="M5" i="311"/>
  <c r="P4" i="311"/>
  <c r="M4" i="311"/>
  <c r="M3" i="311"/>
  <c r="L3" i="311"/>
  <c r="P18" i="311" s="1"/>
  <c r="C1" i="311"/>
  <c r="M20" i="310"/>
  <c r="P19" i="310"/>
  <c r="M19" i="310"/>
  <c r="M18" i="310"/>
  <c r="M17" i="310"/>
  <c r="M16" i="310"/>
  <c r="M15" i="310"/>
  <c r="M14" i="310"/>
  <c r="M13" i="310"/>
  <c r="M12" i="310"/>
  <c r="P11" i="310"/>
  <c r="M11" i="310"/>
  <c r="M10" i="310"/>
  <c r="M9" i="310"/>
  <c r="M8" i="310"/>
  <c r="P7" i="310"/>
  <c r="M7" i="310"/>
  <c r="M6" i="310"/>
  <c r="M5" i="310"/>
  <c r="M4" i="310"/>
  <c r="M3" i="310"/>
  <c r="L3" i="310"/>
  <c r="P17" i="310" s="1"/>
  <c r="C1" i="310"/>
  <c r="M20" i="308"/>
  <c r="M19" i="308"/>
  <c r="M18" i="308"/>
  <c r="P17" i="308"/>
  <c r="M17" i="308"/>
  <c r="M16" i="308"/>
  <c r="M15" i="308"/>
  <c r="M14" i="308"/>
  <c r="P13" i="308"/>
  <c r="M13" i="308"/>
  <c r="M12" i="308"/>
  <c r="M11" i="308"/>
  <c r="M10" i="308"/>
  <c r="M9" i="308"/>
  <c r="M8" i="308"/>
  <c r="M7" i="308"/>
  <c r="M6" i="308"/>
  <c r="M5" i="308"/>
  <c r="M4" i="308"/>
  <c r="M3" i="308"/>
  <c r="L3" i="308"/>
  <c r="P19" i="308" s="1"/>
  <c r="M20" i="307"/>
  <c r="M19" i="307"/>
  <c r="M18" i="307"/>
  <c r="M17" i="307"/>
  <c r="M16" i="307"/>
  <c r="M15" i="307"/>
  <c r="M14" i="307"/>
  <c r="M13" i="307"/>
  <c r="M12" i="307"/>
  <c r="P11" i="307"/>
  <c r="M11" i="307"/>
  <c r="M10" i="307"/>
  <c r="M9" i="307"/>
  <c r="M8" i="307"/>
  <c r="M7" i="307"/>
  <c r="M6" i="307"/>
  <c r="M5" i="307"/>
  <c r="M4" i="307"/>
  <c r="M3" i="307"/>
  <c r="L3" i="307"/>
  <c r="P17" i="307" s="1"/>
  <c r="M20" i="306"/>
  <c r="M19" i="306"/>
  <c r="M18" i="306"/>
  <c r="M17" i="306"/>
  <c r="M16" i="306"/>
  <c r="M15" i="306"/>
  <c r="M14" i="306"/>
  <c r="M13" i="306"/>
  <c r="M12" i="306"/>
  <c r="M11" i="306"/>
  <c r="M10" i="306"/>
  <c r="M9" i="306"/>
  <c r="M8" i="306"/>
  <c r="M7" i="306"/>
  <c r="M6" i="306"/>
  <c r="M5" i="306"/>
  <c r="M4" i="306"/>
  <c r="M3" i="306"/>
  <c r="L3" i="306"/>
  <c r="P20" i="306" s="1"/>
  <c r="P20" i="305"/>
  <c r="M20" i="305"/>
  <c r="M19" i="305"/>
  <c r="M18" i="305"/>
  <c r="M17" i="305"/>
  <c r="M16" i="305"/>
  <c r="M15" i="305"/>
  <c r="M14" i="305"/>
  <c r="M13" i="305"/>
  <c r="M12" i="305"/>
  <c r="M11" i="305"/>
  <c r="M10" i="305"/>
  <c r="M9" i="305"/>
  <c r="M8" i="305"/>
  <c r="M7" i="305"/>
  <c r="M6" i="305"/>
  <c r="M5" i="305"/>
  <c r="M4" i="305"/>
  <c r="M3" i="305"/>
  <c r="L3" i="305"/>
  <c r="P18" i="305" s="1"/>
  <c r="M20" i="304"/>
  <c r="M19" i="304"/>
  <c r="M18" i="304"/>
  <c r="M17" i="304"/>
  <c r="M16" i="304"/>
  <c r="M15" i="304"/>
  <c r="M14" i="304"/>
  <c r="M13" i="304"/>
  <c r="M12" i="304"/>
  <c r="M11" i="304"/>
  <c r="M10" i="304"/>
  <c r="M9" i="304"/>
  <c r="M8" i="304"/>
  <c r="M7" i="304"/>
  <c r="M6" i="304"/>
  <c r="M5" i="304"/>
  <c r="M4" i="304"/>
  <c r="M3" i="304"/>
  <c r="L3" i="304"/>
  <c r="P20" i="304" s="1"/>
  <c r="M20" i="303"/>
  <c r="M19" i="303"/>
  <c r="M18" i="303"/>
  <c r="M17" i="303"/>
  <c r="M16" i="303"/>
  <c r="M15" i="303"/>
  <c r="M14" i="303"/>
  <c r="M13" i="303"/>
  <c r="M12" i="303"/>
  <c r="M11" i="303"/>
  <c r="M10" i="303"/>
  <c r="M9" i="303"/>
  <c r="M8" i="303"/>
  <c r="M7" i="303"/>
  <c r="M6" i="303"/>
  <c r="M5" i="303"/>
  <c r="M4" i="303"/>
  <c r="M3" i="303"/>
  <c r="L3" i="303"/>
  <c r="P18" i="303" s="1"/>
  <c r="M20" i="302"/>
  <c r="M19" i="302"/>
  <c r="M18" i="302"/>
  <c r="M17" i="302"/>
  <c r="M16" i="302"/>
  <c r="M15" i="302"/>
  <c r="M14" i="302"/>
  <c r="M13" i="302"/>
  <c r="M12" i="302"/>
  <c r="M11" i="302"/>
  <c r="M10" i="302"/>
  <c r="M9" i="302"/>
  <c r="M8" i="302"/>
  <c r="M7" i="302"/>
  <c r="M6" i="302"/>
  <c r="M5" i="302"/>
  <c r="M4" i="302"/>
  <c r="M3" i="302"/>
  <c r="L3" i="302"/>
  <c r="P17" i="302" s="1"/>
  <c r="P20" i="301"/>
  <c r="M20" i="301"/>
  <c r="M19" i="301"/>
  <c r="M18" i="301"/>
  <c r="M17" i="301"/>
  <c r="M16" i="301"/>
  <c r="M15" i="301"/>
  <c r="M14" i="301"/>
  <c r="M13" i="301"/>
  <c r="M12" i="301"/>
  <c r="M11" i="301"/>
  <c r="M10" i="301"/>
  <c r="M9" i="301"/>
  <c r="M8" i="301"/>
  <c r="M7" i="301"/>
  <c r="M6" i="301"/>
  <c r="M5" i="301"/>
  <c r="M4" i="301"/>
  <c r="M3" i="301"/>
  <c r="L3" i="301"/>
  <c r="P19" i="301" s="1"/>
  <c r="P20" i="300"/>
  <c r="M20" i="300"/>
  <c r="M19" i="300"/>
  <c r="M18" i="300"/>
  <c r="M17" i="300"/>
  <c r="M16" i="300"/>
  <c r="P15" i="300"/>
  <c r="M15" i="300"/>
  <c r="M14" i="300"/>
  <c r="M13" i="300"/>
  <c r="M12" i="300"/>
  <c r="M11" i="300"/>
  <c r="M10" i="300"/>
  <c r="M9" i="300"/>
  <c r="M8" i="300"/>
  <c r="M7" i="300"/>
  <c r="M6" i="300"/>
  <c r="M5" i="300"/>
  <c r="M4" i="300"/>
  <c r="M3" i="300"/>
  <c r="L3" i="300"/>
  <c r="P18" i="300" s="1"/>
  <c r="M20" i="299"/>
  <c r="M19" i="299"/>
  <c r="M18" i="299"/>
  <c r="P17" i="299"/>
  <c r="M17" i="299"/>
  <c r="M16" i="299"/>
  <c r="M15" i="299"/>
  <c r="M14" i="299"/>
  <c r="M13" i="299"/>
  <c r="M12" i="299"/>
  <c r="M11" i="299"/>
  <c r="M10" i="299"/>
  <c r="M9" i="299"/>
  <c r="M8" i="299"/>
  <c r="M7" i="299"/>
  <c r="M6" i="299"/>
  <c r="M5" i="299"/>
  <c r="M4" i="299"/>
  <c r="M3" i="299"/>
  <c r="L3" i="299"/>
  <c r="P20" i="299" s="1"/>
  <c r="M20" i="298"/>
  <c r="M19" i="298"/>
  <c r="M18" i="298"/>
  <c r="P17" i="298"/>
  <c r="M17" i="298"/>
  <c r="M16" i="298"/>
  <c r="M15" i="298"/>
  <c r="M14" i="298"/>
  <c r="M13" i="298"/>
  <c r="P12" i="298"/>
  <c r="M12" i="298"/>
  <c r="M11" i="298"/>
  <c r="M10" i="298"/>
  <c r="P9" i="298"/>
  <c r="M9" i="298"/>
  <c r="M8" i="298"/>
  <c r="P4" i="298"/>
  <c r="M4" i="298"/>
  <c r="M3" i="298"/>
  <c r="L3" i="298"/>
  <c r="P19" i="298" s="1"/>
  <c r="M20" i="297"/>
  <c r="M19" i="297"/>
  <c r="M18" i="297"/>
  <c r="M17" i="297"/>
  <c r="M16" i="297"/>
  <c r="M15" i="297"/>
  <c r="M14" i="297"/>
  <c r="M13" i="297"/>
  <c r="M12" i="297"/>
  <c r="M11" i="297"/>
  <c r="M10" i="297"/>
  <c r="M9" i="297"/>
  <c r="M8" i="297"/>
  <c r="M7" i="297"/>
  <c r="M6" i="297"/>
  <c r="M5" i="297"/>
  <c r="M4" i="297"/>
  <c r="M3" i="297"/>
  <c r="L3" i="297"/>
  <c r="P7" i="297" s="1"/>
  <c r="M20" i="296"/>
  <c r="M19" i="296"/>
  <c r="M18" i="296"/>
  <c r="P17" i="296"/>
  <c r="M17" i="296"/>
  <c r="M16" i="296"/>
  <c r="M15" i="296"/>
  <c r="M14" i="296"/>
  <c r="P13" i="296"/>
  <c r="M13" i="296"/>
  <c r="M12" i="296"/>
  <c r="M11" i="296"/>
  <c r="M10" i="296"/>
  <c r="M9" i="296"/>
  <c r="M8" i="296"/>
  <c r="M7" i="296"/>
  <c r="M6" i="296"/>
  <c r="M5" i="296"/>
  <c r="M4" i="296"/>
  <c r="M3" i="296"/>
  <c r="L3" i="296"/>
  <c r="P20" i="296" s="1"/>
  <c r="M20" i="295"/>
  <c r="M19" i="295"/>
  <c r="M18" i="295"/>
  <c r="M17" i="295"/>
  <c r="P16" i="295"/>
  <c r="M16" i="295"/>
  <c r="M15" i="295"/>
  <c r="M14" i="295"/>
  <c r="M13" i="295"/>
  <c r="M12" i="295"/>
  <c r="P11" i="295"/>
  <c r="M11" i="295"/>
  <c r="M10" i="295"/>
  <c r="M9" i="295"/>
  <c r="M8" i="295"/>
  <c r="M7" i="295"/>
  <c r="M6" i="295"/>
  <c r="M5" i="295"/>
  <c r="M4" i="295"/>
  <c r="P3" i="295"/>
  <c r="M3" i="295"/>
  <c r="L3" i="295"/>
  <c r="P18" i="295" s="1"/>
  <c r="M20" i="294"/>
  <c r="M19" i="294"/>
  <c r="M18" i="294"/>
  <c r="M17" i="294"/>
  <c r="M16" i="294"/>
  <c r="M15" i="294"/>
  <c r="M14" i="294"/>
  <c r="M13" i="294"/>
  <c r="M12" i="294"/>
  <c r="M11" i="294"/>
  <c r="M10" i="294"/>
  <c r="M9" i="294"/>
  <c r="M8" i="294"/>
  <c r="M7" i="294"/>
  <c r="M6" i="294"/>
  <c r="M5" i="294"/>
  <c r="M4" i="294"/>
  <c r="M3" i="294"/>
  <c r="L3" i="294"/>
  <c r="P17" i="294" s="1"/>
  <c r="P20" i="293"/>
  <c r="M20" i="293"/>
  <c r="M19" i="293"/>
  <c r="M18" i="293"/>
  <c r="P17" i="293"/>
  <c r="M17" i="293"/>
  <c r="P16" i="293"/>
  <c r="M16" i="293"/>
  <c r="M15" i="293"/>
  <c r="M14" i="293"/>
  <c r="P13" i="293"/>
  <c r="M13" i="293"/>
  <c r="P12" i="293"/>
  <c r="M12" i="293"/>
  <c r="M11" i="293"/>
  <c r="M10" i="293"/>
  <c r="P9" i="293"/>
  <c r="M9" i="293"/>
  <c r="P8" i="293"/>
  <c r="M8" i="293"/>
  <c r="M7" i="293"/>
  <c r="M6" i="293"/>
  <c r="M5" i="293"/>
  <c r="P4" i="293"/>
  <c r="M4" i="293"/>
  <c r="M3" i="293"/>
  <c r="L3" i="293"/>
  <c r="P19" i="293" s="1"/>
  <c r="P20" i="271"/>
  <c r="M20" i="271"/>
  <c r="M19" i="271"/>
  <c r="M18" i="271"/>
  <c r="P17" i="271"/>
  <c r="M17" i="271"/>
  <c r="P16" i="271"/>
  <c r="M16" i="271"/>
  <c r="M15" i="271"/>
  <c r="M14" i="271"/>
  <c r="M13" i="271"/>
  <c r="P12" i="271"/>
  <c r="M12" i="271"/>
  <c r="M11" i="271"/>
  <c r="M10" i="271"/>
  <c r="P9" i="271"/>
  <c r="M9" i="271"/>
  <c r="M8" i="271"/>
  <c r="M7" i="271"/>
  <c r="M6" i="271"/>
  <c r="M5" i="271"/>
  <c r="P4" i="271"/>
  <c r="M4" i="271"/>
  <c r="M3" i="271"/>
  <c r="L3" i="271"/>
  <c r="P19" i="271" s="1"/>
  <c r="P20" i="270"/>
  <c r="M20" i="270"/>
  <c r="P19" i="270"/>
  <c r="M19" i="270"/>
  <c r="U18" i="270"/>
  <c r="P18" i="270"/>
  <c r="M18" i="270"/>
  <c r="P17" i="270"/>
  <c r="M17" i="270"/>
  <c r="P16" i="270"/>
  <c r="M16" i="270"/>
  <c r="U15" i="270"/>
  <c r="P15" i="270"/>
  <c r="M15" i="270"/>
  <c r="P14" i="270"/>
  <c r="M14" i="270"/>
  <c r="P13" i="270"/>
  <c r="M13" i="270"/>
  <c r="P12" i="270"/>
  <c r="M12" i="270"/>
  <c r="P11" i="270"/>
  <c r="M11" i="270"/>
  <c r="U10" i="270"/>
  <c r="P10" i="270"/>
  <c r="M10" i="270"/>
  <c r="P9" i="270"/>
  <c r="M9" i="270"/>
  <c r="P8" i="270"/>
  <c r="M8" i="270"/>
  <c r="U7" i="270"/>
  <c r="U20" i="270"/>
  <c r="M20" i="269"/>
  <c r="M19" i="269"/>
  <c r="M18" i="269"/>
  <c r="M17" i="269"/>
  <c r="M16" i="269"/>
  <c r="M15" i="269"/>
  <c r="M14" i="269"/>
  <c r="M13" i="269"/>
  <c r="P12" i="269"/>
  <c r="M12" i="269"/>
  <c r="M11" i="269"/>
  <c r="M10" i="269"/>
  <c r="M9" i="269"/>
  <c r="M8" i="269"/>
  <c r="M7" i="269"/>
  <c r="M6" i="269"/>
  <c r="M5" i="269"/>
  <c r="P4" i="269"/>
  <c r="M4" i="269"/>
  <c r="M3" i="269"/>
  <c r="L3" i="269"/>
  <c r="P19" i="269" s="1"/>
  <c r="M20" i="267"/>
  <c r="M19" i="267"/>
  <c r="M18" i="267"/>
  <c r="M17" i="267"/>
  <c r="M16" i="267"/>
  <c r="M15" i="267"/>
  <c r="M14" i="267"/>
  <c r="M13" i="267"/>
  <c r="M12" i="267"/>
  <c r="M11" i="267"/>
  <c r="M10" i="267"/>
  <c r="M9" i="267"/>
  <c r="M8" i="267"/>
  <c r="M7" i="267"/>
  <c r="M6" i="267"/>
  <c r="M5" i="267"/>
  <c r="M4" i="267"/>
  <c r="M3" i="267"/>
  <c r="L3" i="267"/>
  <c r="P20" i="267" s="1"/>
  <c r="M20" i="266"/>
  <c r="M19" i="266"/>
  <c r="M18" i="266"/>
  <c r="M17" i="266"/>
  <c r="M16" i="266"/>
  <c r="M15" i="266"/>
  <c r="M14" i="266"/>
  <c r="M13" i="266"/>
  <c r="P12" i="266"/>
  <c r="M12" i="266"/>
  <c r="M11" i="266"/>
  <c r="M10" i="266"/>
  <c r="M9" i="266"/>
  <c r="M8" i="266"/>
  <c r="M7" i="266"/>
  <c r="M6" i="266"/>
  <c r="M5" i="266"/>
  <c r="M4" i="266"/>
  <c r="M3" i="266"/>
  <c r="L3" i="266"/>
  <c r="P18" i="266" s="1"/>
  <c r="M20" i="265"/>
  <c r="M19" i="265"/>
  <c r="M18" i="265"/>
  <c r="M17" i="265"/>
  <c r="M16" i="265"/>
  <c r="M15" i="265"/>
  <c r="M14" i="265"/>
  <c r="M13" i="265"/>
  <c r="M12" i="265"/>
  <c r="M11" i="265"/>
  <c r="M10" i="265"/>
  <c r="M9" i="265"/>
  <c r="M8" i="265"/>
  <c r="M7" i="265"/>
  <c r="M6" i="265"/>
  <c r="M5" i="265"/>
  <c r="M4" i="265"/>
  <c r="M3" i="265"/>
  <c r="L3" i="265"/>
  <c r="P17" i="265" s="1"/>
  <c r="M20" i="263"/>
  <c r="M19" i="263"/>
  <c r="U18" i="263"/>
  <c r="M18" i="263"/>
  <c r="M17" i="263"/>
  <c r="M16" i="263"/>
  <c r="U15" i="263"/>
  <c r="M15" i="263"/>
  <c r="M14" i="263"/>
  <c r="M13" i="263"/>
  <c r="M12" i="263"/>
  <c r="M11" i="263"/>
  <c r="U10" i="263"/>
  <c r="M10" i="263"/>
  <c r="M9" i="263"/>
  <c r="M8" i="263"/>
  <c r="U7" i="263"/>
  <c r="M7" i="263"/>
  <c r="U20" i="263"/>
  <c r="M20" i="261"/>
  <c r="M19" i="261"/>
  <c r="M18" i="261"/>
  <c r="M17" i="261"/>
  <c r="M16" i="261"/>
  <c r="M15" i="261"/>
  <c r="M14" i="261"/>
  <c r="M13" i="261"/>
  <c r="M12" i="261"/>
  <c r="M11" i="261"/>
  <c r="M10" i="261"/>
  <c r="M9" i="261"/>
  <c r="M8" i="261"/>
  <c r="M7" i="261"/>
  <c r="M6" i="261"/>
  <c r="M5" i="261"/>
  <c r="M4" i="261"/>
  <c r="M3" i="261"/>
  <c r="L3" i="261"/>
  <c r="P20" i="261" s="1"/>
  <c r="P17" i="267" l="1"/>
  <c r="P9" i="301"/>
  <c r="P7" i="305"/>
  <c r="P19" i="307"/>
  <c r="P9" i="261"/>
  <c r="P8" i="266"/>
  <c r="P8" i="271"/>
  <c r="P13" i="271"/>
  <c r="P19" i="295"/>
  <c r="P15" i="305"/>
  <c r="P7" i="307"/>
  <c r="P17" i="261"/>
  <c r="P3" i="266"/>
  <c r="P4" i="301"/>
  <c r="P17" i="301"/>
  <c r="P15" i="310"/>
  <c r="P19" i="311"/>
  <c r="P6" i="312"/>
  <c r="P8" i="295"/>
  <c r="P9" i="296"/>
  <c r="P20" i="298"/>
  <c r="P15" i="307"/>
  <c r="P9" i="308"/>
  <c r="P8" i="311"/>
  <c r="P13" i="267"/>
  <c r="P4" i="300"/>
  <c r="P12" i="301"/>
  <c r="P11" i="303"/>
  <c r="P4" i="305"/>
  <c r="P3" i="311"/>
  <c r="P15" i="311"/>
  <c r="P20" i="311"/>
  <c r="P20" i="303"/>
  <c r="P7" i="261"/>
  <c r="P7" i="303"/>
  <c r="P13" i="261"/>
  <c r="P4" i="266"/>
  <c r="P13" i="266"/>
  <c r="P7" i="295"/>
  <c r="P12" i="295"/>
  <c r="P8" i="298"/>
  <c r="P13" i="298"/>
  <c r="P11" i="300"/>
  <c r="P16" i="300"/>
  <c r="P8" i="301"/>
  <c r="P13" i="301"/>
  <c r="P3" i="303"/>
  <c r="P12" i="303"/>
  <c r="P11" i="305"/>
  <c r="P16" i="305"/>
  <c r="P16" i="303"/>
  <c r="P3" i="261"/>
  <c r="P9" i="266"/>
  <c r="P19" i="266"/>
  <c r="P13" i="299"/>
  <c r="P8" i="303"/>
  <c r="P17" i="303"/>
  <c r="P15" i="261"/>
  <c r="P15" i="266"/>
  <c r="P20" i="266"/>
  <c r="P8" i="269"/>
  <c r="P9" i="303"/>
  <c r="P12" i="300"/>
  <c r="P11" i="266"/>
  <c r="P4" i="295"/>
  <c r="P15" i="295"/>
  <c r="P20" i="295"/>
  <c r="P16" i="298"/>
  <c r="P9" i="299"/>
  <c r="P3" i="300"/>
  <c r="P8" i="300"/>
  <c r="P19" i="300"/>
  <c r="P16" i="301"/>
  <c r="P19" i="303"/>
  <c r="P3" i="305"/>
  <c r="P8" i="305"/>
  <c r="P19" i="305"/>
  <c r="P6" i="306"/>
  <c r="P7" i="311"/>
  <c r="P12" i="311"/>
  <c r="P7" i="300"/>
  <c r="P4" i="303"/>
  <c r="P13" i="303"/>
  <c r="P12" i="305"/>
  <c r="P11" i="261"/>
  <c r="P7" i="266"/>
  <c r="P16" i="266"/>
  <c r="P9" i="267"/>
  <c r="P16" i="269"/>
  <c r="P15" i="303"/>
  <c r="P3" i="307"/>
  <c r="P3" i="310"/>
  <c r="P6" i="307"/>
  <c r="P10" i="307"/>
  <c r="P14" i="307"/>
  <c r="P18" i="307"/>
  <c r="P6" i="310"/>
  <c r="P10" i="310"/>
  <c r="P14" i="310"/>
  <c r="P18" i="310"/>
  <c r="U7" i="313"/>
  <c r="U15" i="313"/>
  <c r="P9" i="306"/>
  <c r="P13" i="306"/>
  <c r="P17" i="306"/>
  <c r="P4" i="308"/>
  <c r="P8" i="308"/>
  <c r="P12" i="308"/>
  <c r="P16" i="308"/>
  <c r="P20" i="308"/>
  <c r="P9" i="312"/>
  <c r="P13" i="312"/>
  <c r="P17" i="312"/>
  <c r="U10" i="313"/>
  <c r="U18" i="313"/>
  <c r="P10" i="306"/>
  <c r="P14" i="312"/>
  <c r="P9" i="305"/>
  <c r="P13" i="305"/>
  <c r="P17" i="305"/>
  <c r="P4" i="307"/>
  <c r="P8" i="307"/>
  <c r="P12" i="307"/>
  <c r="P16" i="307"/>
  <c r="P20" i="307"/>
  <c r="P4" i="310"/>
  <c r="P8" i="310"/>
  <c r="P12" i="310"/>
  <c r="P16" i="310"/>
  <c r="P20" i="310"/>
  <c r="P9" i="311"/>
  <c r="P13" i="311"/>
  <c r="P17" i="311"/>
  <c r="U3" i="313"/>
  <c r="U11" i="313"/>
  <c r="U19" i="313"/>
  <c r="P14" i="306"/>
  <c r="P10" i="312"/>
  <c r="U8" i="313"/>
  <c r="P3" i="306"/>
  <c r="P7" i="306"/>
  <c r="P11" i="306"/>
  <c r="P15" i="306"/>
  <c r="P19" i="306"/>
  <c r="P6" i="308"/>
  <c r="P10" i="308"/>
  <c r="P14" i="308"/>
  <c r="P18" i="308"/>
  <c r="P3" i="312"/>
  <c r="P7" i="312"/>
  <c r="P11" i="312"/>
  <c r="P15" i="312"/>
  <c r="P19" i="312"/>
  <c r="U6" i="313"/>
  <c r="U14" i="313"/>
  <c r="U13" i="313"/>
  <c r="P18" i="306"/>
  <c r="P18" i="312"/>
  <c r="U16" i="313"/>
  <c r="P6" i="305"/>
  <c r="P10" i="305"/>
  <c r="P14" i="305"/>
  <c r="P9" i="307"/>
  <c r="P13" i="307"/>
  <c r="P9" i="310"/>
  <c r="P13" i="310"/>
  <c r="P6" i="311"/>
  <c r="P10" i="311"/>
  <c r="P14" i="311"/>
  <c r="U9" i="313"/>
  <c r="U17" i="313"/>
  <c r="P4" i="306"/>
  <c r="P8" i="306"/>
  <c r="P12" i="306"/>
  <c r="P16" i="306"/>
  <c r="P3" i="308"/>
  <c r="P7" i="308"/>
  <c r="P11" i="308"/>
  <c r="P15" i="308"/>
  <c r="P4" i="312"/>
  <c r="P8" i="312"/>
  <c r="P12" i="312"/>
  <c r="P16" i="312"/>
  <c r="U4" i="313"/>
  <c r="U12" i="313"/>
  <c r="P18" i="297"/>
  <c r="P6" i="294"/>
  <c r="P10" i="294"/>
  <c r="P14" i="294"/>
  <c r="P18" i="294"/>
  <c r="P6" i="302"/>
  <c r="P10" i="302"/>
  <c r="P14" i="302"/>
  <c r="P18" i="302"/>
  <c r="P9" i="304"/>
  <c r="P13" i="304"/>
  <c r="P17" i="304"/>
  <c r="P15" i="297"/>
  <c r="P10" i="299"/>
  <c r="P18" i="299"/>
  <c r="P3" i="294"/>
  <c r="P7" i="294"/>
  <c r="P11" i="294"/>
  <c r="P15" i="294"/>
  <c r="P19" i="294"/>
  <c r="P6" i="296"/>
  <c r="P10" i="296"/>
  <c r="P14" i="296"/>
  <c r="P18" i="296"/>
  <c r="P3" i="302"/>
  <c r="P7" i="302"/>
  <c r="P11" i="302"/>
  <c r="P15" i="302"/>
  <c r="P19" i="302"/>
  <c r="P6" i="304"/>
  <c r="P10" i="304"/>
  <c r="P14" i="304"/>
  <c r="P18" i="304"/>
  <c r="P6" i="297"/>
  <c r="P19" i="297"/>
  <c r="P6" i="293"/>
  <c r="P10" i="293"/>
  <c r="P14" i="293"/>
  <c r="P18" i="293"/>
  <c r="P9" i="295"/>
  <c r="P13" i="295"/>
  <c r="P17" i="295"/>
  <c r="P4" i="297"/>
  <c r="P8" i="297"/>
  <c r="P12" i="297"/>
  <c r="P16" i="297"/>
  <c r="P20" i="297"/>
  <c r="P3" i="299"/>
  <c r="P7" i="299"/>
  <c r="P11" i="299"/>
  <c r="P15" i="299"/>
  <c r="P19" i="299"/>
  <c r="P6" i="301"/>
  <c r="P10" i="301"/>
  <c r="P14" i="301"/>
  <c r="P18" i="301"/>
  <c r="P10" i="297"/>
  <c r="P11" i="297"/>
  <c r="P4" i="294"/>
  <c r="P8" i="294"/>
  <c r="P12" i="294"/>
  <c r="P16" i="294"/>
  <c r="P20" i="294"/>
  <c r="P3" i="296"/>
  <c r="P7" i="296"/>
  <c r="P11" i="296"/>
  <c r="P15" i="296"/>
  <c r="P19" i="296"/>
  <c r="P6" i="298"/>
  <c r="P10" i="298"/>
  <c r="P14" i="298"/>
  <c r="P18" i="298"/>
  <c r="P9" i="300"/>
  <c r="P13" i="300"/>
  <c r="P17" i="300"/>
  <c r="P4" i="302"/>
  <c r="P8" i="302"/>
  <c r="P12" i="302"/>
  <c r="P16" i="302"/>
  <c r="P20" i="302"/>
  <c r="P3" i="304"/>
  <c r="P7" i="304"/>
  <c r="P11" i="304"/>
  <c r="P15" i="304"/>
  <c r="P19" i="304"/>
  <c r="P14" i="297"/>
  <c r="P3" i="297"/>
  <c r="P6" i="299"/>
  <c r="P14" i="299"/>
  <c r="P3" i="293"/>
  <c r="P7" i="293"/>
  <c r="P11" i="293"/>
  <c r="P15" i="293"/>
  <c r="P6" i="295"/>
  <c r="P10" i="295"/>
  <c r="P14" i="295"/>
  <c r="P9" i="297"/>
  <c r="P13" i="297"/>
  <c r="P17" i="297"/>
  <c r="P4" i="299"/>
  <c r="P8" i="299"/>
  <c r="P12" i="299"/>
  <c r="P16" i="299"/>
  <c r="P3" i="301"/>
  <c r="P7" i="301"/>
  <c r="P11" i="301"/>
  <c r="P15" i="301"/>
  <c r="P6" i="303"/>
  <c r="P10" i="303"/>
  <c r="P14" i="303"/>
  <c r="P9" i="294"/>
  <c r="P13" i="294"/>
  <c r="P4" i="296"/>
  <c r="P8" i="296"/>
  <c r="P12" i="296"/>
  <c r="P16" i="296"/>
  <c r="P3" i="298"/>
  <c r="P7" i="298"/>
  <c r="P11" i="298"/>
  <c r="P15" i="298"/>
  <c r="P6" i="300"/>
  <c r="P10" i="300"/>
  <c r="P14" i="300"/>
  <c r="P9" i="302"/>
  <c r="P13" i="302"/>
  <c r="P4" i="304"/>
  <c r="P8" i="304"/>
  <c r="P12" i="304"/>
  <c r="P16" i="304"/>
  <c r="P6" i="271"/>
  <c r="P10" i="271"/>
  <c r="P14" i="271"/>
  <c r="P18" i="271"/>
  <c r="P3" i="271"/>
  <c r="P7" i="271"/>
  <c r="P11" i="271"/>
  <c r="P15" i="271"/>
  <c r="U8" i="270"/>
  <c r="U16" i="270"/>
  <c r="U3" i="270"/>
  <c r="U11" i="270"/>
  <c r="U19" i="270"/>
  <c r="U13" i="270"/>
  <c r="U6" i="270"/>
  <c r="U14" i="270"/>
  <c r="U9" i="270"/>
  <c r="U17" i="270"/>
  <c r="U12" i="270"/>
  <c r="P20" i="269"/>
  <c r="P9" i="269"/>
  <c r="P13" i="269"/>
  <c r="P17" i="269"/>
  <c r="P10" i="269"/>
  <c r="P18" i="269"/>
  <c r="P6" i="269"/>
  <c r="P14" i="269"/>
  <c r="P3" i="269"/>
  <c r="P7" i="269"/>
  <c r="P11" i="269"/>
  <c r="P15" i="269"/>
  <c r="P6" i="265"/>
  <c r="P3" i="265"/>
  <c r="P7" i="265"/>
  <c r="P11" i="265"/>
  <c r="P15" i="265"/>
  <c r="P19" i="265"/>
  <c r="P6" i="267"/>
  <c r="P10" i="267"/>
  <c r="P14" i="267"/>
  <c r="P18" i="267"/>
  <c r="P17" i="266"/>
  <c r="P10" i="265"/>
  <c r="P4" i="265"/>
  <c r="P8" i="265"/>
  <c r="P12" i="265"/>
  <c r="P16" i="265"/>
  <c r="P20" i="265"/>
  <c r="P3" i="267"/>
  <c r="P7" i="267"/>
  <c r="P11" i="267"/>
  <c r="P15" i="267"/>
  <c r="P19" i="267"/>
  <c r="P6" i="266"/>
  <c r="P10" i="266"/>
  <c r="P14" i="266"/>
  <c r="P14" i="265"/>
  <c r="P18" i="265"/>
  <c r="P9" i="265"/>
  <c r="P13" i="265"/>
  <c r="P4" i="267"/>
  <c r="P8" i="267"/>
  <c r="P12" i="267"/>
  <c r="P16" i="267"/>
  <c r="U8" i="263"/>
  <c r="U16" i="263"/>
  <c r="U11" i="263"/>
  <c r="U19" i="263"/>
  <c r="U6" i="263"/>
  <c r="U14" i="263"/>
  <c r="U9" i="263"/>
  <c r="U17" i="263"/>
  <c r="U13" i="263"/>
  <c r="U3" i="263"/>
  <c r="U12" i="263"/>
  <c r="P6" i="261"/>
  <c r="P10" i="261"/>
  <c r="P14" i="261"/>
  <c r="P18" i="261"/>
  <c r="P19" i="261"/>
  <c r="P8" i="261"/>
  <c r="P12" i="261"/>
  <c r="P16" i="261"/>
  <c r="D5" i="198"/>
  <c r="Q5" i="198"/>
  <c r="AE5" i="198"/>
  <c r="X3" i="198"/>
  <c r="AE3" i="198"/>
</calcChain>
</file>

<file path=xl/sharedStrings.xml><?xml version="1.0" encoding="utf-8"?>
<sst xmlns="http://schemas.openxmlformats.org/spreadsheetml/2006/main" count="756" uniqueCount="134">
  <si>
    <t>認証値</t>
  </si>
  <si>
    <t>Na</t>
  </si>
  <si>
    <t>K</t>
  </si>
  <si>
    <t>Ca</t>
  </si>
  <si>
    <t>GLU</t>
  </si>
  <si>
    <t>TCH</t>
  </si>
  <si>
    <t>TG</t>
  </si>
  <si>
    <t>TP</t>
  </si>
  <si>
    <t>CRP</t>
  </si>
  <si>
    <t>UA</t>
  </si>
  <si>
    <t>BUN</t>
  </si>
  <si>
    <t>CRE</t>
  </si>
  <si>
    <t>AST</t>
  </si>
  <si>
    <t>ALT</t>
  </si>
  <si>
    <t>ALP</t>
  </si>
  <si>
    <t>LD</t>
  </si>
  <si>
    <t>CK</t>
  </si>
  <si>
    <t>AMY</t>
  </si>
  <si>
    <t>Fe</t>
  </si>
  <si>
    <t>Mg</t>
  </si>
  <si>
    <t>IP</t>
  </si>
  <si>
    <t>IgG</t>
  </si>
  <si>
    <t>IgA</t>
  </si>
  <si>
    <t>IgM</t>
  </si>
  <si>
    <t>月</t>
  </si>
  <si>
    <t>千葉大</t>
  </si>
  <si>
    <t>がんｾﾝﾀｰ</t>
  </si>
  <si>
    <t>船橋医療C</t>
  </si>
  <si>
    <t>順大浦安</t>
  </si>
  <si>
    <t>千葉青葉</t>
  </si>
  <si>
    <t>サンリツ</t>
  </si>
  <si>
    <t>千葉MC</t>
  </si>
  <si>
    <t>新東京</t>
  </si>
  <si>
    <t>R</t>
  </si>
  <si>
    <t>下限</t>
  </si>
  <si>
    <t>上限</t>
  </si>
  <si>
    <t>CL</t>
  </si>
  <si>
    <t>千葉総急C</t>
  </si>
  <si>
    <t>日立以外認証値</t>
  </si>
  <si>
    <t>日立以外平均</t>
  </si>
  <si>
    <t>日立認証値</t>
  </si>
  <si>
    <t>日立平均</t>
  </si>
  <si>
    <t>千葉大病院は２月からBM２２５０に変わりました。</t>
  </si>
  <si>
    <t>HDL</t>
  </si>
  <si>
    <t>積水認証値</t>
  </si>
  <si>
    <t>積水平均</t>
  </si>
  <si>
    <t>積水下限</t>
  </si>
  <si>
    <t>積水上限</t>
  </si>
  <si>
    <t>ALB</t>
  </si>
  <si>
    <t>TBIL</t>
  </si>
  <si>
    <t>r-GT</t>
  </si>
  <si>
    <t>CHE</t>
  </si>
  <si>
    <t>9病院平均</t>
  </si>
  <si>
    <t>8病院平均</t>
  </si>
  <si>
    <t>7病院平均</t>
  </si>
  <si>
    <t>LDL</t>
  </si>
  <si>
    <t>CPK</t>
  </si>
  <si>
    <t>rGT</t>
  </si>
  <si>
    <t>06</t>
  </si>
  <si>
    <t>07</t>
  </si>
  <si>
    <t>08</t>
  </si>
  <si>
    <t>09</t>
  </si>
  <si>
    <t>10</t>
  </si>
  <si>
    <t>11</t>
  </si>
  <si>
    <t>12</t>
  </si>
  <si>
    <t>03</t>
  </si>
  <si>
    <t>04</t>
  </si>
  <si>
    <t>05</t>
  </si>
  <si>
    <t>メタボリード上限</t>
  </si>
  <si>
    <t>メタボリード下限</t>
  </si>
  <si>
    <t>日立以外下限</t>
  </si>
  <si>
    <t>日立下限</t>
  </si>
  <si>
    <t>日立上限</t>
  </si>
  <si>
    <t>日立以外上限</t>
  </si>
  <si>
    <t>メタボリード認証値</t>
  </si>
  <si>
    <t>メタボリード平均</t>
  </si>
  <si>
    <t>6病院平均</t>
  </si>
  <si>
    <r>
      <rPr>
        <b/>
        <sz val="14"/>
        <rFont val="Meiryo UI"/>
        <family val="3"/>
        <charset val="128"/>
      </rPr>
      <t>Chiritorol 2024LR Blue Bottle（</t>
    </r>
    <r>
      <rPr>
        <b/>
        <sz val="10"/>
        <rFont val="Meiryo UI"/>
        <family val="3"/>
        <charset val="128"/>
      </rPr>
      <t>製造番号：017602 有効期限：2028.01）</t>
    </r>
    <r>
      <rPr>
        <b/>
        <sz val="14"/>
        <rFont val="Meiryo UI"/>
        <family val="3"/>
        <charset val="128"/>
      </rPr>
      <t>認証値設定 2026年3月</t>
    </r>
  </si>
  <si>
    <t>項目</t>
  </si>
  <si>
    <t>単位</t>
  </si>
  <si>
    <t>許容範囲</t>
  </si>
  <si>
    <t>許容幅</t>
  </si>
  <si>
    <t>mmol/L</t>
  </si>
  <si>
    <t>～</t>
  </si>
  <si>
    <t>±2mmol/L</t>
  </si>
  <si>
    <t>±0.2mmol/L</t>
  </si>
  <si>
    <t>CL（日立電極以外）</t>
  </si>
  <si>
    <t>±3mmol/L</t>
  </si>
  <si>
    <t>CL（日立電極）</t>
  </si>
  <si>
    <t>mg/dL</t>
  </si>
  <si>
    <t>±0.5mg/dL</t>
  </si>
  <si>
    <t>±5mg/dL</t>
  </si>
  <si>
    <t>±8mg/dL（±5％）</t>
  </si>
  <si>
    <t>±3mg/dL（±5％）</t>
  </si>
  <si>
    <t>メタボリードHDL-C</t>
  </si>
  <si>
    <t>±3mg/dL</t>
  </si>
  <si>
    <t>コレステストN HDL</t>
  </si>
  <si>
    <t>メタボリードLDL-C</t>
  </si>
  <si>
    <t>コレステスト LDL</t>
  </si>
  <si>
    <t>g/dL</t>
  </si>
  <si>
    <t>±0.2g/dL</t>
  </si>
  <si>
    <t>T-BIL</t>
  </si>
  <si>
    <t>±0.3mg/dL</t>
  </si>
  <si>
    <t>±0.20mg/dL</t>
  </si>
  <si>
    <t>±2mg/dL</t>
  </si>
  <si>
    <t>U/L</t>
  </si>
  <si>
    <t>±5U/L（±5％）</t>
  </si>
  <si>
    <t>±4U/L（±5％）</t>
  </si>
  <si>
    <t>γ-GT</t>
  </si>
  <si>
    <t>±14U/L（±5％）</t>
  </si>
  <si>
    <t>±17U/L（±5％）</t>
  </si>
  <si>
    <t>±12U/L（±5％）</t>
  </si>
  <si>
    <t>ChE</t>
  </si>
  <si>
    <t>±16U/L（±5％）</t>
  </si>
  <si>
    <t>μg/dL</t>
  </si>
  <si>
    <t>±8μg/dL（±5％）</t>
  </si>
  <si>
    <t>±0.2mg/dL</t>
  </si>
  <si>
    <t>±51mg/dL（±5％）</t>
  </si>
  <si>
    <t>±23mg/dL（±10％）</t>
  </si>
  <si>
    <t>±9mg/dL（±10％）</t>
  </si>
  <si>
    <t>2026.5月値を100％に対する変化率</t>
    <phoneticPr fontId="21"/>
  </si>
  <si>
    <t>2026.5月値を100％に対する変化率</t>
    <phoneticPr fontId="21"/>
  </si>
  <si>
    <t>26.05</t>
    <phoneticPr fontId="21"/>
  </si>
  <si>
    <t>06</t>
    <phoneticPr fontId="21"/>
  </si>
  <si>
    <t>27.01</t>
    <phoneticPr fontId="21"/>
  </si>
  <si>
    <t>02</t>
    <phoneticPr fontId="21"/>
  </si>
  <si>
    <t>28.01</t>
    <phoneticPr fontId="21"/>
  </si>
  <si>
    <t>2025.8月値を100％に対する変化率</t>
  </si>
  <si>
    <t>新東京病院さんの</t>
    <rPh sb="0" eb="1">
      <t>シン</t>
    </rPh>
    <rPh sb="1" eb="5">
      <t>トウキョウビョウイン</t>
    </rPh>
    <phoneticPr fontId="21"/>
  </si>
  <si>
    <t>シノテスト自社製試薬は</t>
    <rPh sb="5" eb="8">
      <t>ジシャセイ</t>
    </rPh>
    <rPh sb="8" eb="10">
      <t>シヤク</t>
    </rPh>
    <phoneticPr fontId="21"/>
  </si>
  <si>
    <t>積水コレステスト試薬と反応性が異なるため</t>
    <rPh sb="0" eb="2">
      <t>セキスイ</t>
    </rPh>
    <rPh sb="8" eb="10">
      <t>シヤク</t>
    </rPh>
    <rPh sb="11" eb="14">
      <t>ハンノウセイ</t>
    </rPh>
    <rPh sb="15" eb="16">
      <t>コト</t>
    </rPh>
    <phoneticPr fontId="21"/>
  </si>
  <si>
    <t>平均値集計から除外しました。</t>
    <rPh sb="0" eb="3">
      <t>ヘイキンチ</t>
    </rPh>
    <rPh sb="3" eb="5">
      <t>シュウケイ</t>
    </rPh>
    <rPh sb="7" eb="9">
      <t>ジョガイ</t>
    </rPh>
    <phoneticPr fontId="21"/>
  </si>
  <si>
    <t>シノテスト自社製試薬はHDL試薬ほどではありませんが</t>
    <rPh sb="5" eb="8">
      <t>ジシャセイ</t>
    </rPh>
    <rPh sb="8" eb="10">
      <t>シヤク</t>
    </rPh>
    <rPh sb="14" eb="16">
      <t>シヤク</t>
    </rPh>
    <phoneticPr fontId="21"/>
  </si>
  <si>
    <t>積水コレステスト試薬の平均値集計から除外しました。</t>
    <rPh sb="0" eb="2">
      <t>セキスイ</t>
    </rPh>
    <rPh sb="8" eb="10">
      <t>シヤク</t>
    </rPh>
    <rPh sb="11" eb="14">
      <t>ヘイキンチ</t>
    </rPh>
    <rPh sb="14" eb="16">
      <t>シュウケイ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</si>
</sst>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"/>
    <numFmt numFmtId="177" formatCode="0.0_ "/>
    <numFmt numFmtId="178" formatCode="0.000"/>
    <numFmt numFmtId="179" formatCode="0.00\ "/>
    <numFmt numFmtId="180" formatCode="0.000_);[Red]\(0.000\)"/>
    <numFmt numFmtId="181" formatCode="0.00_ "/>
  </numFmts>
  <fonts count="54" x14ac:knownFonts="1">
    <font>
      <sz val="11"/>
      <name val="ＭＳ Ｐゴシック"/>
      <charset val="128"/>
    </font>
    <font>
      <sz val="12"/>
      <name val="Meiryo UI"/>
      <family val="3"/>
      <charset val="128"/>
    </font>
    <font>
      <b/>
      <sz val="11"/>
      <name val="Meiryo UI"/>
      <family val="3"/>
      <charset val="128"/>
    </font>
    <font>
      <b/>
      <sz val="12"/>
      <name val="Meiryo UI"/>
      <family val="3"/>
      <charset val="128"/>
    </font>
    <font>
      <b/>
      <sz val="16"/>
      <name val="Meiryo UI"/>
      <family val="3"/>
      <charset val="128"/>
    </font>
    <font>
      <sz val="11"/>
      <name val="Meiryo UI"/>
      <family val="3"/>
      <charset val="128"/>
    </font>
    <font>
      <sz val="10"/>
      <name val="Meiryo UI"/>
      <family val="3"/>
      <charset val="128"/>
    </font>
    <font>
      <b/>
      <sz val="14"/>
      <name val="Meiryo UI"/>
      <family val="3"/>
      <charset val="128"/>
    </font>
    <font>
      <sz val="8"/>
      <name val="Meiryo UI"/>
      <family val="3"/>
      <charset val="128"/>
    </font>
    <font>
      <sz val="12"/>
      <color indexed="9"/>
      <name val="Meiryo UI"/>
      <family val="3"/>
      <charset val="128"/>
    </font>
    <font>
      <sz val="14"/>
      <name val="メイリオ"/>
      <family val="3"/>
      <charset val="128"/>
    </font>
    <font>
      <sz val="14"/>
      <name val="Meiryo UI"/>
      <family val="3"/>
      <charset val="128"/>
    </font>
    <font>
      <sz val="11"/>
      <color indexed="9"/>
      <name val="Meiryo UI"/>
      <family val="3"/>
      <charset val="128"/>
    </font>
    <font>
      <sz val="12"/>
      <name val="ＭＳ Ｐゴシック"/>
      <family val="3"/>
      <charset val="128"/>
    </font>
    <font>
      <sz val="12"/>
      <color theme="0"/>
      <name val="Meiryo UI"/>
      <family val="3"/>
      <charset val="128"/>
    </font>
    <font>
      <sz val="11"/>
      <color indexed="9"/>
      <name val="ＭＳ Ｐゴシック"/>
      <family val="3"/>
      <charset val="128"/>
    </font>
    <font>
      <sz val="12"/>
      <color indexed="9"/>
      <name val="ＭＳ Ｐゴシック"/>
      <family val="3"/>
      <charset val="128"/>
    </font>
    <font>
      <sz val="14"/>
      <color indexed="9"/>
      <name val="Meiryo UI"/>
      <family val="3"/>
      <charset val="128"/>
    </font>
    <font>
      <b/>
      <sz val="12"/>
      <color indexed="9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Meiryo UI"/>
      <family val="3"/>
      <charset val="128"/>
    </font>
    <font>
      <sz val="12"/>
      <name val="Meiryo UI"/>
      <family val="3"/>
      <charset val="128"/>
    </font>
    <font>
      <sz val="11"/>
      <name val="Meiryo UI"/>
      <family val="3"/>
      <charset val="128"/>
    </font>
    <font>
      <sz val="10"/>
      <name val="Meiryo UI"/>
      <family val="3"/>
      <charset val="128"/>
    </font>
    <font>
      <sz val="12"/>
      <color indexed="9"/>
      <name val="Meiryo UI"/>
      <family val="3"/>
      <charset val="128"/>
    </font>
    <font>
      <b/>
      <sz val="14"/>
      <name val="Meiryo UI"/>
      <family val="3"/>
      <charset val="128"/>
    </font>
    <font>
      <b/>
      <sz val="10"/>
      <name val="Meiryo UI"/>
      <family val="3"/>
      <charset val="128"/>
    </font>
    <font>
      <b/>
      <sz val="14"/>
      <color rgb="FF000099"/>
      <name val="Meiryo UI"/>
      <family val="3"/>
      <charset val="128"/>
    </font>
    <font>
      <sz val="11"/>
      <color rgb="FF000099"/>
      <name val="Meiryo UI"/>
      <family val="3"/>
      <charset val="128"/>
    </font>
    <font>
      <sz val="11"/>
      <color rgb="FF000099"/>
      <name val="ＭＳ Ｐゴシック"/>
      <family val="3"/>
      <charset val="128"/>
    </font>
    <font>
      <b/>
      <sz val="14"/>
      <color rgb="FF2747BE"/>
      <name val="Meiryo UI"/>
      <family val="3"/>
      <charset val="128"/>
    </font>
    <font>
      <b/>
      <sz val="16"/>
      <color rgb="FF2747BE"/>
      <name val="Meiryo UI"/>
      <family val="3"/>
      <charset val="128"/>
    </font>
    <font>
      <b/>
      <sz val="14"/>
      <color rgb="FFFF0000"/>
      <name val="Meiryo UI"/>
      <family val="3"/>
      <charset val="128"/>
    </font>
    <font>
      <b/>
      <sz val="18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sz val="11"/>
      <name val="メイリオ"/>
      <family val="3"/>
      <charset val="128"/>
    </font>
    <font>
      <sz val="11"/>
      <color theme="7" tint="-0.499984740745262"/>
      <name val="メイリオ"/>
      <family val="3"/>
      <charset val="128"/>
    </font>
    <font>
      <sz val="10"/>
      <color rgb="FFFF0000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1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7" tint="-0.499984740745262"/>
      <name val="ＭＳ Ｐゴシック"/>
      <family val="3"/>
      <charset val="128"/>
    </font>
    <font>
      <sz val="6"/>
      <name val="ＭＳ Ｐゴシック"/>
      <charset val="128"/>
    </font>
    <font>
      <b/>
      <sz val="16"/>
      <name val="Meiryo UI"/>
      <charset val="128"/>
    </font>
    <font>
      <sz val="12"/>
      <name val="Meiryo UI"/>
      <charset val="128"/>
    </font>
    <font>
      <sz val="11"/>
      <name val="Meiryo UI"/>
      <charset val="128"/>
    </font>
    <font>
      <sz val="10"/>
      <name val="Meiryo UI"/>
      <charset val="128"/>
    </font>
    <font>
      <sz val="11"/>
      <color indexed="9"/>
      <name val="ＭＳ Ｐゴシック"/>
      <charset val="128"/>
    </font>
    <font>
      <b/>
      <sz val="14"/>
      <name val="Meiryo UI"/>
      <charset val="128"/>
    </font>
    <font>
      <sz val="12"/>
      <color indexed="9"/>
      <name val="ＭＳ Ｐゴシック"/>
      <charset val="128"/>
    </font>
    <font>
      <b/>
      <sz val="14"/>
      <color theme="1"/>
      <name val="Meiryo UI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8840296639912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ck">
        <color auto="1"/>
      </bottom>
      <diagonal/>
    </border>
    <border>
      <left style="double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ck">
        <color auto="1"/>
      </top>
      <bottom style="thin">
        <color auto="1"/>
      </bottom>
      <diagonal/>
    </border>
    <border>
      <left style="double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19" fillId="0" borderId="0">
      <alignment vertical="center"/>
    </xf>
  </cellStyleXfs>
  <cellXfs count="285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right" vertical="center"/>
    </xf>
    <xf numFmtId="0" fontId="0" fillId="0" borderId="7" xfId="0" applyBorder="1"/>
    <xf numFmtId="0" fontId="0" fillId="0" borderId="8" xfId="0" applyBorder="1"/>
    <xf numFmtId="49" fontId="1" fillId="0" borderId="1" xfId="0" applyNumberFormat="1" applyFont="1" applyBorder="1" applyAlignment="1">
      <alignment horizontal="right" vertical="center"/>
    </xf>
    <xf numFmtId="0" fontId="20" fillId="0" borderId="0" xfId="2"/>
    <xf numFmtId="0" fontId="7" fillId="0" borderId="7" xfId="2" applyFont="1" applyBorder="1" applyAlignment="1">
      <alignment horizontal="center" vertical="center"/>
    </xf>
    <xf numFmtId="0" fontId="5" fillId="0" borderId="0" xfId="2" applyFont="1"/>
    <xf numFmtId="2" fontId="20" fillId="0" borderId="0" xfId="2" applyNumberFormat="1" applyAlignment="1">
      <alignment horizontal="center"/>
    </xf>
    <xf numFmtId="176" fontId="1" fillId="0" borderId="0" xfId="2" applyNumberFormat="1" applyFont="1" applyAlignment="1">
      <alignment vertical="center"/>
    </xf>
    <xf numFmtId="0" fontId="9" fillId="3" borderId="9" xfId="2" applyFont="1" applyFill="1" applyBorder="1" applyAlignment="1">
      <alignment horizontal="center"/>
    </xf>
    <xf numFmtId="0" fontId="9" fillId="3" borderId="10" xfId="2" applyFont="1" applyFill="1" applyBorder="1" applyAlignment="1">
      <alignment horizontal="center"/>
    </xf>
    <xf numFmtId="176" fontId="7" fillId="0" borderId="7" xfId="2" applyNumberFormat="1" applyFont="1" applyBorder="1" applyAlignment="1">
      <alignment horizontal="center" vertical="center"/>
    </xf>
    <xf numFmtId="1" fontId="7" fillId="0" borderId="7" xfId="2" applyNumberFormat="1" applyFont="1" applyBorder="1" applyAlignment="1">
      <alignment horizontal="center" vertical="center"/>
    </xf>
    <xf numFmtId="176" fontId="7" fillId="0" borderId="4" xfId="2" applyNumberFormat="1" applyFont="1" applyBorder="1" applyAlignment="1">
      <alignment horizontal="center" vertical="center"/>
    </xf>
    <xf numFmtId="0" fontId="5" fillId="0" borderId="7" xfId="2" applyFont="1" applyBorder="1"/>
    <xf numFmtId="176" fontId="7" fillId="0" borderId="3" xfId="2" applyNumberFormat="1" applyFont="1" applyBorder="1" applyAlignment="1">
      <alignment horizontal="center" vertical="center"/>
    </xf>
    <xf numFmtId="178" fontId="5" fillId="0" borderId="7" xfId="2" applyNumberFormat="1" applyFont="1" applyBorder="1" applyAlignment="1">
      <alignment horizontal="center"/>
    </xf>
    <xf numFmtId="178" fontId="6" fillId="0" borderId="7" xfId="2" applyNumberFormat="1" applyFont="1" applyBorder="1" applyAlignment="1">
      <alignment horizontal="center" vertical="center"/>
    </xf>
    <xf numFmtId="0" fontId="1" fillId="0" borderId="5" xfId="2" applyFont="1" applyBorder="1" applyAlignment="1">
      <alignment horizontal="center" vertical="center"/>
    </xf>
    <xf numFmtId="176" fontId="5" fillId="0" borderId="7" xfId="2" applyNumberFormat="1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 shrinkToFit="1"/>
    </xf>
    <xf numFmtId="0" fontId="6" fillId="0" borderId="7" xfId="2" applyFont="1" applyBorder="1" applyAlignment="1">
      <alignment horizontal="center" vertical="center"/>
    </xf>
    <xf numFmtId="0" fontId="1" fillId="0" borderId="7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1" fillId="0" borderId="0" xfId="2" applyFont="1"/>
    <xf numFmtId="2" fontId="1" fillId="0" borderId="0" xfId="2" applyNumberFormat="1" applyFont="1" applyAlignment="1">
      <alignment horizontal="center"/>
    </xf>
    <xf numFmtId="2" fontId="7" fillId="0" borderId="7" xfId="2" applyNumberFormat="1" applyFont="1" applyBorder="1" applyAlignment="1">
      <alignment horizontal="center" vertical="center"/>
    </xf>
    <xf numFmtId="2" fontId="7" fillId="0" borderId="3" xfId="2" applyNumberFormat="1" applyFont="1" applyBorder="1" applyAlignment="1">
      <alignment horizontal="center" vertical="center"/>
    </xf>
    <xf numFmtId="179" fontId="7" fillId="0" borderId="7" xfId="2" applyNumberFormat="1" applyFont="1" applyBorder="1" applyAlignment="1">
      <alignment horizontal="center" vertical="center"/>
    </xf>
    <xf numFmtId="176" fontId="1" fillId="0" borderId="0" xfId="2" applyNumberFormat="1" applyFont="1"/>
    <xf numFmtId="0" fontId="20" fillId="0" borderId="0" xfId="2" applyAlignment="1">
      <alignment horizontal="center"/>
    </xf>
    <xf numFmtId="0" fontId="18" fillId="3" borderId="9" xfId="2" applyFont="1" applyFill="1" applyBorder="1" applyAlignment="1">
      <alignment horizontal="center"/>
    </xf>
    <xf numFmtId="176" fontId="7" fillId="4" borderId="7" xfId="2" applyNumberFormat="1" applyFont="1" applyFill="1" applyBorder="1" applyAlignment="1">
      <alignment horizontal="center" vertical="center"/>
    </xf>
    <xf numFmtId="1" fontId="7" fillId="4" borderId="7" xfId="2" applyNumberFormat="1" applyFont="1" applyFill="1" applyBorder="1" applyAlignment="1">
      <alignment horizontal="center" vertical="center"/>
    </xf>
    <xf numFmtId="176" fontId="7" fillId="2" borderId="7" xfId="2" applyNumberFormat="1" applyFont="1" applyFill="1" applyBorder="1" applyAlignment="1">
      <alignment horizontal="center" vertical="center"/>
    </xf>
    <xf numFmtId="1" fontId="7" fillId="2" borderId="7" xfId="2" applyNumberFormat="1" applyFont="1" applyFill="1" applyBorder="1" applyAlignment="1">
      <alignment horizontal="center" vertical="center"/>
    </xf>
    <xf numFmtId="178" fontId="9" fillId="3" borderId="9" xfId="2" applyNumberFormat="1" applyFont="1" applyFill="1" applyBorder="1" applyAlignment="1">
      <alignment horizontal="center"/>
    </xf>
    <xf numFmtId="178" fontId="9" fillId="3" borderId="11" xfId="2" applyNumberFormat="1" applyFont="1" applyFill="1" applyBorder="1" applyAlignment="1">
      <alignment horizontal="center"/>
    </xf>
    <xf numFmtId="178" fontId="5" fillId="0" borderId="7" xfId="2" applyNumberFormat="1" applyFont="1" applyBorder="1" applyAlignment="1">
      <alignment horizontal="center" vertical="center"/>
    </xf>
    <xf numFmtId="178" fontId="1" fillId="0" borderId="7" xfId="2" applyNumberFormat="1" applyFont="1" applyBorder="1" applyAlignment="1">
      <alignment horizontal="center" vertical="center" shrinkToFit="1"/>
    </xf>
    <xf numFmtId="176" fontId="9" fillId="3" borderId="9" xfId="2" applyNumberFormat="1" applyFont="1" applyFill="1" applyBorder="1" applyAlignment="1">
      <alignment horizontal="center"/>
    </xf>
    <xf numFmtId="176" fontId="9" fillId="3" borderId="10" xfId="2" applyNumberFormat="1" applyFont="1" applyFill="1" applyBorder="1" applyAlignment="1">
      <alignment horizontal="center"/>
    </xf>
    <xf numFmtId="2" fontId="7" fillId="0" borderId="4" xfId="2" applyNumberFormat="1" applyFont="1" applyBorder="1" applyAlignment="1">
      <alignment horizontal="center" vertical="center"/>
    </xf>
    <xf numFmtId="0" fontId="17" fillId="3" borderId="9" xfId="2" applyFont="1" applyFill="1" applyBorder="1" applyAlignment="1">
      <alignment horizontal="center"/>
    </xf>
    <xf numFmtId="0" fontId="17" fillId="3" borderId="10" xfId="2" applyFont="1" applyFill="1" applyBorder="1" applyAlignment="1">
      <alignment horizontal="center"/>
    </xf>
    <xf numFmtId="0" fontId="11" fillId="0" borderId="7" xfId="2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0" fontId="9" fillId="3" borderId="9" xfId="2" applyFont="1" applyFill="1" applyBorder="1"/>
    <xf numFmtId="0" fontId="9" fillId="3" borderId="10" xfId="2" applyFont="1" applyFill="1" applyBorder="1"/>
    <xf numFmtId="1" fontId="9" fillId="3" borderId="9" xfId="2" applyNumberFormat="1" applyFont="1" applyFill="1" applyBorder="1"/>
    <xf numFmtId="176" fontId="7" fillId="5" borderId="7" xfId="2" applyNumberFormat="1" applyFont="1" applyFill="1" applyBorder="1" applyAlignment="1">
      <alignment horizontal="center" vertical="center"/>
    </xf>
    <xf numFmtId="1" fontId="7" fillId="5" borderId="7" xfId="2" applyNumberFormat="1" applyFont="1" applyFill="1" applyBorder="1" applyAlignment="1">
      <alignment horizontal="center" vertical="center"/>
    </xf>
    <xf numFmtId="176" fontId="14" fillId="0" borderId="9" xfId="2" applyNumberFormat="1" applyFont="1" applyBorder="1" applyAlignment="1">
      <alignment horizontal="center"/>
    </xf>
    <xf numFmtId="176" fontId="14" fillId="0" borderId="10" xfId="2" applyNumberFormat="1" applyFont="1" applyBorder="1" applyAlignment="1">
      <alignment horizontal="center"/>
    </xf>
    <xf numFmtId="176" fontId="1" fillId="0" borderId="0" xfId="2" applyNumberFormat="1" applyFont="1" applyAlignment="1">
      <alignment horizontal="right" vertical="center"/>
    </xf>
    <xf numFmtId="176" fontId="16" fillId="3" borderId="9" xfId="2" applyNumberFormat="1" applyFont="1" applyFill="1" applyBorder="1" applyAlignment="1">
      <alignment horizontal="center"/>
    </xf>
    <xf numFmtId="176" fontId="16" fillId="3" borderId="10" xfId="2" applyNumberFormat="1" applyFont="1" applyFill="1" applyBorder="1" applyAlignment="1">
      <alignment horizontal="center"/>
    </xf>
    <xf numFmtId="0" fontId="15" fillId="3" borderId="9" xfId="2" applyFont="1" applyFill="1" applyBorder="1"/>
    <xf numFmtId="0" fontId="15" fillId="3" borderId="10" xfId="2" applyFont="1" applyFill="1" applyBorder="1"/>
    <xf numFmtId="178" fontId="7" fillId="0" borderId="7" xfId="2" applyNumberFormat="1" applyFont="1" applyBorder="1" applyAlignment="1">
      <alignment horizontal="center" vertical="center"/>
    </xf>
    <xf numFmtId="178" fontId="7" fillId="0" borderId="3" xfId="2" applyNumberFormat="1" applyFont="1" applyBorder="1" applyAlignment="1">
      <alignment horizontal="center" vertical="center"/>
    </xf>
    <xf numFmtId="180" fontId="7" fillId="0" borderId="3" xfId="2" applyNumberFormat="1" applyFont="1" applyBorder="1" applyAlignment="1">
      <alignment horizontal="center" vertical="center"/>
    </xf>
    <xf numFmtId="178" fontId="7" fillId="0" borderId="4" xfId="2" applyNumberFormat="1" applyFont="1" applyBorder="1" applyAlignment="1">
      <alignment horizontal="center" vertical="center"/>
    </xf>
    <xf numFmtId="0" fontId="1" fillId="0" borderId="0" xfId="2" applyFont="1" applyAlignment="1">
      <alignment horizontal="center"/>
    </xf>
    <xf numFmtId="0" fontId="12" fillId="3" borderId="9" xfId="2" applyFont="1" applyFill="1" applyBorder="1" applyAlignment="1">
      <alignment horizontal="center"/>
    </xf>
    <xf numFmtId="0" fontId="12" fillId="3" borderId="10" xfId="2" applyFont="1" applyFill="1" applyBorder="1" applyAlignment="1">
      <alignment horizontal="center"/>
    </xf>
    <xf numFmtId="1" fontId="7" fillId="0" borderId="3" xfId="2" applyNumberFormat="1" applyFont="1" applyBorder="1" applyAlignment="1">
      <alignment horizontal="center" vertical="center"/>
    </xf>
    <xf numFmtId="0" fontId="13" fillId="0" borderId="0" xfId="2" applyFont="1"/>
    <xf numFmtId="2" fontId="13" fillId="0" borderId="0" xfId="2" applyNumberFormat="1" applyFont="1" applyAlignment="1">
      <alignment horizontal="center"/>
    </xf>
    <xf numFmtId="176" fontId="7" fillId="0" borderId="7" xfId="2" applyNumberFormat="1" applyFont="1" applyBorder="1" applyAlignment="1">
      <alignment horizontal="center"/>
    </xf>
    <xf numFmtId="0" fontId="11" fillId="0" borderId="0" xfId="2" applyFont="1"/>
    <xf numFmtId="178" fontId="6" fillId="0" borderId="7" xfId="2" applyNumberFormat="1" applyFont="1" applyBorder="1" applyAlignment="1">
      <alignment horizontal="center"/>
    </xf>
    <xf numFmtId="0" fontId="20" fillId="0" borderId="0" xfId="2" applyAlignment="1">
      <alignment vertical="center"/>
    </xf>
    <xf numFmtId="1" fontId="9" fillId="3" borderId="9" xfId="2" applyNumberFormat="1" applyFont="1" applyFill="1" applyBorder="1" applyAlignment="1">
      <alignment horizontal="center"/>
    </xf>
    <xf numFmtId="1" fontId="9" fillId="3" borderId="10" xfId="2" applyNumberFormat="1" applyFont="1" applyFill="1" applyBorder="1" applyAlignment="1">
      <alignment horizontal="center"/>
    </xf>
    <xf numFmtId="0" fontId="2" fillId="0" borderId="0" xfId="2" applyFont="1" applyAlignment="1">
      <alignment horizontal="center"/>
    </xf>
    <xf numFmtId="177" fontId="7" fillId="0" borderId="7" xfId="2" applyNumberFormat="1" applyFont="1" applyBorder="1" applyAlignment="1">
      <alignment horizontal="center" vertical="center"/>
    </xf>
    <xf numFmtId="0" fontId="20" fillId="0" borderId="0" xfId="2" applyAlignment="1">
      <alignment horizontal="left" vertical="top" wrapText="1"/>
    </xf>
    <xf numFmtId="0" fontId="7" fillId="0" borderId="7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10" fillId="0" borderId="0" xfId="2" applyFont="1"/>
    <xf numFmtId="2" fontId="7" fillId="0" borderId="13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1" fillId="0" borderId="13" xfId="2" applyFont="1" applyBorder="1" applyAlignment="1">
      <alignment horizontal="center"/>
    </xf>
    <xf numFmtId="0" fontId="5" fillId="0" borderId="13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 shrinkToFit="1"/>
    </xf>
    <xf numFmtId="0" fontId="6" fillId="0" borderId="13" xfId="2" applyFont="1" applyBorder="1" applyAlignment="1">
      <alignment horizontal="center" vertical="center"/>
    </xf>
    <xf numFmtId="176" fontId="5" fillId="0" borderId="13" xfId="2" applyNumberFormat="1" applyFont="1" applyBorder="1" applyAlignment="1">
      <alignment horizontal="center" vertical="center"/>
    </xf>
    <xf numFmtId="178" fontId="6" fillId="0" borderId="13" xfId="2" applyNumberFormat="1" applyFont="1" applyBorder="1" applyAlignment="1">
      <alignment horizontal="center" vertical="center"/>
    </xf>
    <xf numFmtId="178" fontId="5" fillId="0" borderId="13" xfId="2" applyNumberFormat="1" applyFont="1" applyBorder="1" applyAlignment="1">
      <alignment horizontal="center"/>
    </xf>
    <xf numFmtId="0" fontId="1" fillId="0" borderId="5" xfId="2" applyFont="1" applyBorder="1" applyAlignment="1">
      <alignment horizontal="center" vertical="center" shrinkToFit="1"/>
    </xf>
    <xf numFmtId="178" fontId="1" fillId="0" borderId="7" xfId="2" applyNumberFormat="1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178" fontId="8" fillId="0" borderId="7" xfId="2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/>
    </xf>
    <xf numFmtId="0" fontId="23" fillId="0" borderId="0" xfId="0" applyFont="1" applyAlignment="1">
      <alignment horizontal="center" vertical="center"/>
    </xf>
    <xf numFmtId="0" fontId="24" fillId="0" borderId="7" xfId="0" applyFont="1" applyBorder="1" applyAlignment="1">
      <alignment horizontal="center"/>
    </xf>
    <xf numFmtId="0" fontId="25" fillId="0" borderId="7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 shrinkToFit="1"/>
    </xf>
    <xf numFmtId="0" fontId="26" fillId="0" borderId="7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176" fontId="25" fillId="0" borderId="7" xfId="0" applyNumberFormat="1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178" fontId="26" fillId="0" borderId="7" xfId="0" applyNumberFormat="1" applyFont="1" applyBorder="1" applyAlignment="1">
      <alignment horizontal="center" vertical="center"/>
    </xf>
    <xf numFmtId="178" fontId="25" fillId="0" borderId="7" xfId="0" applyNumberFormat="1" applyFont="1" applyBorder="1" applyAlignment="1">
      <alignment horizontal="center"/>
    </xf>
    <xf numFmtId="0" fontId="27" fillId="3" borderId="10" xfId="0" applyFont="1" applyFill="1" applyBorder="1" applyAlignment="1">
      <alignment horizontal="center"/>
    </xf>
    <xf numFmtId="0" fontId="27" fillId="3" borderId="9" xfId="0" applyFont="1" applyFill="1" applyBorder="1" applyAlignment="1">
      <alignment horizontal="center"/>
    </xf>
    <xf numFmtId="0" fontId="25" fillId="0" borderId="0" xfId="0" applyFont="1"/>
    <xf numFmtId="0" fontId="24" fillId="0" borderId="0" xfId="0" applyFont="1"/>
    <xf numFmtId="0" fontId="25" fillId="0" borderId="7" xfId="0" applyFont="1" applyBorder="1"/>
    <xf numFmtId="176" fontId="28" fillId="0" borderId="3" xfId="0" applyNumberFormat="1" applyFont="1" applyBorder="1" applyAlignment="1">
      <alignment horizontal="center" vertical="center"/>
    </xf>
    <xf numFmtId="2" fontId="28" fillId="0" borderId="7" xfId="0" applyNumberFormat="1" applyFont="1" applyBorder="1" applyAlignment="1">
      <alignment horizontal="center" vertical="center"/>
    </xf>
    <xf numFmtId="176" fontId="24" fillId="0" borderId="0" xfId="0" applyNumberFormat="1" applyFont="1"/>
    <xf numFmtId="2" fontId="28" fillId="0" borderId="3" xfId="0" applyNumberFormat="1" applyFont="1" applyBorder="1" applyAlignment="1">
      <alignment horizontal="center" vertical="center"/>
    </xf>
    <xf numFmtId="176" fontId="24" fillId="0" borderId="0" xfId="0" applyNumberFormat="1" applyFont="1" applyAlignment="1">
      <alignment vertical="center"/>
    </xf>
    <xf numFmtId="179" fontId="28" fillId="0" borderId="7" xfId="0" applyNumberFormat="1" applyFont="1" applyBorder="1" applyAlignment="1">
      <alignment horizontal="center" vertical="center"/>
    </xf>
    <xf numFmtId="2" fontId="24" fillId="0" borderId="0" xfId="0" applyNumberFormat="1" applyFont="1" applyAlignment="1">
      <alignment horizontal="center"/>
    </xf>
    <xf numFmtId="176" fontId="28" fillId="0" borderId="4" xfId="0" applyNumberFormat="1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178" fontId="3" fillId="0" borderId="3" xfId="0" applyNumberFormat="1" applyFont="1" applyBorder="1" applyAlignment="1">
      <alignment horizontal="center"/>
    </xf>
    <xf numFmtId="176" fontId="3" fillId="0" borderId="7" xfId="0" applyNumberFormat="1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178" fontId="3" fillId="0" borderId="7" xfId="0" applyNumberFormat="1" applyFont="1" applyBorder="1" applyAlignment="1">
      <alignment horizontal="center" vertical="center"/>
    </xf>
    <xf numFmtId="181" fontId="3" fillId="0" borderId="7" xfId="0" applyNumberFormat="1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/>
    </xf>
    <xf numFmtId="0" fontId="30" fillId="0" borderId="0" xfId="2" applyFont="1" applyAlignment="1">
      <alignment horizontal="left" vertical="center"/>
    </xf>
    <xf numFmtId="0" fontId="31" fillId="0" borderId="0" xfId="2" applyFont="1"/>
    <xf numFmtId="0" fontId="32" fillId="0" borderId="0" xfId="2" applyFont="1"/>
    <xf numFmtId="0" fontId="35" fillId="0" borderId="0" xfId="2" applyFont="1"/>
    <xf numFmtId="0" fontId="37" fillId="0" borderId="0" xfId="2" applyFont="1"/>
    <xf numFmtId="0" fontId="37" fillId="0" borderId="0" xfId="2" applyFont="1" applyAlignment="1">
      <alignment horizontal="left" vertical="center" wrapText="1"/>
    </xf>
    <xf numFmtId="0" fontId="38" fillId="0" borderId="0" xfId="2" applyFont="1" applyAlignment="1">
      <alignment horizontal="center" vertical="center"/>
    </xf>
    <xf numFmtId="0" fontId="39" fillId="0" borderId="0" xfId="2" applyFont="1" applyAlignment="1">
      <alignment horizontal="right" vertical="center"/>
    </xf>
    <xf numFmtId="0" fontId="39" fillId="0" borderId="0" xfId="2" applyFont="1"/>
    <xf numFmtId="0" fontId="39" fillId="0" borderId="0" xfId="2" applyFont="1" applyAlignment="1">
      <alignment horizontal="left"/>
    </xf>
    <xf numFmtId="0" fontId="40" fillId="6" borderId="0" xfId="2" applyFont="1" applyFill="1" applyAlignment="1">
      <alignment horizontal="left" vertical="center"/>
    </xf>
    <xf numFmtId="0" fontId="41" fillId="6" borderId="0" xfId="2" applyFont="1" applyFill="1" applyAlignment="1">
      <alignment horizontal="center" vertical="center"/>
    </xf>
    <xf numFmtId="0" fontId="41" fillId="6" borderId="0" xfId="2" applyFont="1" applyFill="1" applyAlignment="1">
      <alignment horizontal="right"/>
    </xf>
    <xf numFmtId="0" fontId="41" fillId="6" borderId="0" xfId="2" applyFont="1" applyFill="1"/>
    <xf numFmtId="0" fontId="41" fillId="6" borderId="0" xfId="2" applyFont="1" applyFill="1" applyAlignment="1">
      <alignment horizontal="left"/>
    </xf>
    <xf numFmtId="0" fontId="42" fillId="0" borderId="0" xfId="2" applyFont="1"/>
    <xf numFmtId="0" fontId="41" fillId="6" borderId="0" xfId="2" applyFont="1" applyFill="1" applyAlignment="1">
      <alignment horizontal="left" vertical="center"/>
    </xf>
    <xf numFmtId="0" fontId="41" fillId="0" borderId="0" xfId="2" applyFont="1"/>
    <xf numFmtId="0" fontId="43" fillId="0" borderId="0" xfId="2" applyFont="1"/>
    <xf numFmtId="0" fontId="44" fillId="0" borderId="0" xfId="2" applyFont="1"/>
    <xf numFmtId="0" fontId="7" fillId="7" borderId="15" xfId="2" applyFont="1" applyFill="1" applyBorder="1" applyAlignment="1">
      <alignment horizontal="center" vertical="center"/>
    </xf>
    <xf numFmtId="0" fontId="33" fillId="7" borderId="16" xfId="2" applyFont="1" applyFill="1" applyBorder="1" applyAlignment="1">
      <alignment horizontal="center" vertical="center"/>
    </xf>
    <xf numFmtId="0" fontId="7" fillId="7" borderId="17" xfId="2" applyFont="1" applyFill="1" applyBorder="1" applyAlignment="1">
      <alignment horizontal="center" vertical="center"/>
    </xf>
    <xf numFmtId="0" fontId="4" fillId="7" borderId="21" xfId="2" applyFont="1" applyFill="1" applyBorder="1" applyAlignment="1">
      <alignment horizontal="center" vertical="center"/>
    </xf>
    <xf numFmtId="0" fontId="34" fillId="7" borderId="22" xfId="2" applyFont="1" applyFill="1" applyBorder="1" applyAlignment="1">
      <alignment horizontal="center" vertical="center"/>
    </xf>
    <xf numFmtId="0" fontId="7" fillId="7" borderId="13" xfId="2" applyFont="1" applyFill="1" applyBorder="1" applyAlignment="1">
      <alignment horizontal="center" vertical="center"/>
    </xf>
    <xf numFmtId="0" fontId="4" fillId="7" borderId="23" xfId="2" applyFont="1" applyFill="1" applyBorder="1" applyAlignment="1">
      <alignment horizontal="right" vertical="center"/>
    </xf>
    <xf numFmtId="0" fontId="4" fillId="7" borderId="24" xfId="2" applyFont="1" applyFill="1" applyBorder="1" applyAlignment="1">
      <alignment horizontal="center" vertical="center"/>
    </xf>
    <xf numFmtId="0" fontId="4" fillId="7" borderId="25" xfId="2" applyFont="1" applyFill="1" applyBorder="1" applyAlignment="1">
      <alignment horizontal="left" vertical="center"/>
    </xf>
    <xf numFmtId="0" fontId="3" fillId="7" borderId="13" xfId="2" applyFont="1" applyFill="1" applyBorder="1" applyAlignment="1">
      <alignment horizontal="center" vertical="center"/>
    </xf>
    <xf numFmtId="0" fontId="4" fillId="7" borderId="26" xfId="2" applyFont="1" applyFill="1" applyBorder="1" applyAlignment="1">
      <alignment horizontal="center" vertical="center"/>
    </xf>
    <xf numFmtId="0" fontId="34" fillId="7" borderId="27" xfId="2" applyFont="1" applyFill="1" applyBorder="1" applyAlignment="1">
      <alignment horizontal="center" vertical="center"/>
    </xf>
    <xf numFmtId="0" fontId="7" fillId="7" borderId="28" xfId="2" applyFont="1" applyFill="1" applyBorder="1" applyAlignment="1">
      <alignment horizontal="center" vertical="center"/>
    </xf>
    <xf numFmtId="176" fontId="4" fillId="7" borderId="29" xfId="2" applyNumberFormat="1" applyFont="1" applyFill="1" applyBorder="1" applyAlignment="1">
      <alignment horizontal="right" vertical="center"/>
    </xf>
    <xf numFmtId="0" fontId="4" fillId="7" borderId="30" xfId="2" applyFont="1" applyFill="1" applyBorder="1" applyAlignment="1">
      <alignment horizontal="center" vertical="center"/>
    </xf>
    <xf numFmtId="0" fontId="4" fillId="7" borderId="31" xfId="2" applyFont="1" applyFill="1" applyBorder="1" applyAlignment="1">
      <alignment horizontal="left" vertical="center"/>
    </xf>
    <xf numFmtId="0" fontId="3" fillId="7" borderId="28" xfId="2" applyFont="1" applyFill="1" applyBorder="1" applyAlignment="1">
      <alignment horizontal="center" vertical="center"/>
    </xf>
    <xf numFmtId="0" fontId="4" fillId="7" borderId="32" xfId="2" applyFont="1" applyFill="1" applyBorder="1" applyAlignment="1">
      <alignment horizontal="center" vertical="center"/>
    </xf>
    <xf numFmtId="0" fontId="34" fillId="7" borderId="33" xfId="2" applyFont="1" applyFill="1" applyBorder="1" applyAlignment="1">
      <alignment horizontal="center" vertical="center"/>
    </xf>
    <xf numFmtId="0" fontId="7" fillId="7" borderId="34" xfId="2" applyFont="1" applyFill="1" applyBorder="1" applyAlignment="1">
      <alignment horizontal="center" vertical="center"/>
    </xf>
    <xf numFmtId="0" fontId="4" fillId="7" borderId="35" xfId="2" applyFont="1" applyFill="1" applyBorder="1" applyAlignment="1">
      <alignment horizontal="right" vertical="center"/>
    </xf>
    <xf numFmtId="0" fontId="4" fillId="7" borderId="14" xfId="2" applyFont="1" applyFill="1" applyBorder="1" applyAlignment="1">
      <alignment horizontal="center" vertical="center"/>
    </xf>
    <xf numFmtId="0" fontId="4" fillId="7" borderId="4" xfId="2" applyFont="1" applyFill="1" applyBorder="1" applyAlignment="1">
      <alignment horizontal="left" vertical="center"/>
    </xf>
    <xf numFmtId="0" fontId="3" fillId="7" borderId="34" xfId="2" applyFont="1" applyFill="1" applyBorder="1" applyAlignment="1">
      <alignment horizontal="center" vertical="center"/>
    </xf>
    <xf numFmtId="0" fontId="4" fillId="7" borderId="29" xfId="2" applyFont="1" applyFill="1" applyBorder="1" applyAlignment="1">
      <alignment horizontal="right" vertical="center"/>
    </xf>
    <xf numFmtId="0" fontId="4" fillId="7" borderId="36" xfId="2" applyFont="1" applyFill="1" applyBorder="1" applyAlignment="1">
      <alignment horizontal="center" vertical="center"/>
    </xf>
    <xf numFmtId="176" fontId="34" fillId="7" borderId="33" xfId="2" applyNumberFormat="1" applyFont="1" applyFill="1" applyBorder="1" applyAlignment="1">
      <alignment horizontal="center" vertical="center"/>
    </xf>
    <xf numFmtId="176" fontId="4" fillId="7" borderId="35" xfId="2" applyNumberFormat="1" applyFont="1" applyFill="1" applyBorder="1" applyAlignment="1">
      <alignment horizontal="right" vertical="center"/>
    </xf>
    <xf numFmtId="176" fontId="4" fillId="7" borderId="4" xfId="2" applyNumberFormat="1" applyFont="1" applyFill="1" applyBorder="1" applyAlignment="1">
      <alignment horizontal="left" vertical="center"/>
    </xf>
    <xf numFmtId="0" fontId="4" fillId="7" borderId="37" xfId="2" applyFont="1" applyFill="1" applyBorder="1" applyAlignment="1">
      <alignment horizontal="right" vertical="center"/>
    </xf>
    <xf numFmtId="0" fontId="4" fillId="7" borderId="38" xfId="2" applyFont="1" applyFill="1" applyBorder="1" applyAlignment="1">
      <alignment horizontal="center" vertical="center"/>
    </xf>
    <xf numFmtId="0" fontId="4" fillId="7" borderId="3" xfId="2" applyFont="1" applyFill="1" applyBorder="1" applyAlignment="1">
      <alignment horizontal="left" vertical="center"/>
    </xf>
    <xf numFmtId="0" fontId="3" fillId="7" borderId="7" xfId="2" applyFont="1" applyFill="1" applyBorder="1" applyAlignment="1">
      <alignment horizontal="center" vertical="center"/>
    </xf>
    <xf numFmtId="0" fontId="34" fillId="7" borderId="39" xfId="2" applyFont="1" applyFill="1" applyBorder="1" applyAlignment="1">
      <alignment horizontal="center" vertical="center"/>
    </xf>
    <xf numFmtId="0" fontId="7" fillId="7" borderId="40" xfId="2" applyFont="1" applyFill="1" applyBorder="1" applyAlignment="1">
      <alignment horizontal="center" vertical="center"/>
    </xf>
    <xf numFmtId="1" fontId="4" fillId="7" borderId="37" xfId="2" applyNumberFormat="1" applyFont="1" applyFill="1" applyBorder="1" applyAlignment="1">
      <alignment horizontal="right" vertical="center"/>
    </xf>
    <xf numFmtId="1" fontId="4" fillId="7" borderId="3" xfId="2" applyNumberFormat="1" applyFont="1" applyFill="1" applyBorder="1" applyAlignment="1">
      <alignment horizontal="left" vertical="center"/>
    </xf>
    <xf numFmtId="0" fontId="3" fillId="7" borderId="40" xfId="2" applyFont="1" applyFill="1" applyBorder="1" applyAlignment="1">
      <alignment horizontal="center" vertical="center"/>
    </xf>
    <xf numFmtId="0" fontId="4" fillId="7" borderId="41" xfId="2" applyFont="1" applyFill="1" applyBorder="1" applyAlignment="1">
      <alignment horizontal="center" vertical="center"/>
    </xf>
    <xf numFmtId="0" fontId="34" fillId="7" borderId="42" xfId="2" applyFont="1" applyFill="1" applyBorder="1" applyAlignment="1">
      <alignment horizontal="center" vertical="center"/>
    </xf>
    <xf numFmtId="0" fontId="7" fillId="7" borderId="6" xfId="2" applyFont="1" applyFill="1" applyBorder="1" applyAlignment="1">
      <alignment horizontal="center" vertical="center"/>
    </xf>
    <xf numFmtId="1" fontId="4" fillId="7" borderId="43" xfId="2" applyNumberFormat="1" applyFont="1" applyFill="1" applyBorder="1" applyAlignment="1">
      <alignment horizontal="right" vertical="center"/>
    </xf>
    <xf numFmtId="0" fontId="4" fillId="7" borderId="44" xfId="2" applyFont="1" applyFill="1" applyBorder="1" applyAlignment="1">
      <alignment horizontal="center" vertical="center"/>
    </xf>
    <xf numFmtId="1" fontId="4" fillId="7" borderId="5" xfId="2" applyNumberFormat="1" applyFont="1" applyFill="1" applyBorder="1" applyAlignment="1">
      <alignment horizontal="left" vertical="center"/>
    </xf>
    <xf numFmtId="0" fontId="3" fillId="7" borderId="6" xfId="2" applyFont="1" applyFill="1" applyBorder="1" applyAlignment="1">
      <alignment horizontal="center" vertical="center"/>
    </xf>
    <xf numFmtId="0" fontId="36" fillId="7" borderId="45" xfId="2" applyFont="1" applyFill="1" applyBorder="1" applyAlignment="1">
      <alignment horizontal="center" vertical="center"/>
    </xf>
    <xf numFmtId="0" fontId="34" fillId="7" borderId="46" xfId="2" applyFont="1" applyFill="1" applyBorder="1" applyAlignment="1">
      <alignment horizontal="center" vertical="center"/>
    </xf>
    <xf numFmtId="0" fontId="7" fillId="7" borderId="47" xfId="2" applyFont="1" applyFill="1" applyBorder="1" applyAlignment="1">
      <alignment horizontal="center" vertical="center"/>
    </xf>
    <xf numFmtId="0" fontId="4" fillId="7" borderId="48" xfId="2" applyFont="1" applyFill="1" applyBorder="1" applyAlignment="1">
      <alignment horizontal="right" vertical="center"/>
    </xf>
    <xf numFmtId="0" fontId="4" fillId="7" borderId="49" xfId="2" applyFont="1" applyFill="1" applyBorder="1" applyAlignment="1">
      <alignment horizontal="center" vertical="center"/>
    </xf>
    <xf numFmtId="0" fontId="4" fillId="7" borderId="50" xfId="2" applyFont="1" applyFill="1" applyBorder="1" applyAlignment="1">
      <alignment horizontal="left" vertical="center"/>
    </xf>
    <xf numFmtId="0" fontId="3" fillId="7" borderId="47" xfId="2" applyFont="1" applyFill="1" applyBorder="1" applyAlignment="1">
      <alignment horizontal="center" vertical="center"/>
    </xf>
    <xf numFmtId="0" fontId="36" fillId="7" borderId="26" xfId="2" applyFont="1" applyFill="1" applyBorder="1" applyAlignment="1">
      <alignment horizontal="center" vertical="center"/>
    </xf>
    <xf numFmtId="0" fontId="36" fillId="7" borderId="36" xfId="2" applyFont="1" applyFill="1" applyBorder="1" applyAlignment="1">
      <alignment horizontal="center" vertical="center" wrapText="1"/>
    </xf>
    <xf numFmtId="0" fontId="7" fillId="7" borderId="7" xfId="2" applyFont="1" applyFill="1" applyBorder="1" applyAlignment="1">
      <alignment horizontal="center" vertical="center"/>
    </xf>
    <xf numFmtId="1" fontId="4" fillId="7" borderId="29" xfId="2" applyNumberFormat="1" applyFont="1" applyFill="1" applyBorder="1" applyAlignment="1">
      <alignment horizontal="right" vertical="center"/>
    </xf>
    <xf numFmtId="1" fontId="4" fillId="7" borderId="31" xfId="2" applyNumberFormat="1" applyFont="1" applyFill="1" applyBorder="1" applyAlignment="1">
      <alignment horizontal="left" vertical="center"/>
    </xf>
    <xf numFmtId="0" fontId="4" fillId="7" borderId="51" xfId="2" applyFont="1" applyFill="1" applyBorder="1" applyAlignment="1">
      <alignment horizontal="right" vertical="center"/>
    </xf>
    <xf numFmtId="0" fontId="4" fillId="7" borderId="0" xfId="2" applyFont="1" applyFill="1" applyAlignment="1">
      <alignment horizontal="center" vertical="center"/>
    </xf>
    <xf numFmtId="176" fontId="4" fillId="7" borderId="52" xfId="2" applyNumberFormat="1" applyFont="1" applyFill="1" applyBorder="1" applyAlignment="1">
      <alignment horizontal="left" vertical="center"/>
    </xf>
    <xf numFmtId="176" fontId="34" fillId="7" borderId="22" xfId="2" applyNumberFormat="1" applyFont="1" applyFill="1" applyBorder="1" applyAlignment="1">
      <alignment horizontal="center" vertical="center"/>
    </xf>
    <xf numFmtId="176" fontId="4" fillId="7" borderId="37" xfId="2" applyNumberFormat="1" applyFont="1" applyFill="1" applyBorder="1" applyAlignment="1">
      <alignment horizontal="right" vertical="center"/>
    </xf>
    <xf numFmtId="176" fontId="4" fillId="7" borderId="3" xfId="2" applyNumberFormat="1" applyFont="1" applyFill="1" applyBorder="1" applyAlignment="1">
      <alignment horizontal="left" vertical="center"/>
    </xf>
    <xf numFmtId="0" fontId="4" fillId="7" borderId="36" xfId="2" applyFont="1" applyFill="1" applyBorder="1" applyAlignment="1">
      <alignment horizontal="center" vertical="center" wrapText="1"/>
    </xf>
    <xf numFmtId="2" fontId="34" fillId="7" borderId="33" xfId="2" applyNumberFormat="1" applyFont="1" applyFill="1" applyBorder="1" applyAlignment="1">
      <alignment horizontal="center" vertical="center"/>
    </xf>
    <xf numFmtId="2" fontId="4" fillId="7" borderId="35" xfId="2" applyNumberFormat="1" applyFont="1" applyFill="1" applyBorder="1" applyAlignment="1">
      <alignment horizontal="right" vertical="center"/>
    </xf>
    <xf numFmtId="2" fontId="4" fillId="7" borderId="4" xfId="2" applyNumberFormat="1" applyFont="1" applyFill="1" applyBorder="1" applyAlignment="1">
      <alignment horizontal="left" vertical="center"/>
    </xf>
    <xf numFmtId="2" fontId="34" fillId="7" borderId="22" xfId="2" applyNumberFormat="1" applyFont="1" applyFill="1" applyBorder="1" applyAlignment="1">
      <alignment horizontal="center" vertical="center"/>
    </xf>
    <xf numFmtId="2" fontId="4" fillId="7" borderId="37" xfId="2" applyNumberFormat="1" applyFont="1" applyFill="1" applyBorder="1" applyAlignment="1">
      <alignment horizontal="right" vertical="center"/>
    </xf>
    <xf numFmtId="2" fontId="4" fillId="7" borderId="3" xfId="2" applyNumberFormat="1" applyFont="1" applyFill="1" applyBorder="1" applyAlignment="1">
      <alignment horizontal="left" vertical="center"/>
    </xf>
    <xf numFmtId="1" fontId="34" fillId="7" borderId="22" xfId="2" applyNumberFormat="1" applyFont="1" applyFill="1" applyBorder="1" applyAlignment="1">
      <alignment horizontal="center" vertical="center"/>
    </xf>
    <xf numFmtId="176" fontId="7" fillId="2" borderId="13" xfId="2" applyNumberFormat="1" applyFont="1" applyFill="1" applyBorder="1" applyAlignment="1">
      <alignment horizontal="center" vertical="center"/>
    </xf>
    <xf numFmtId="176" fontId="3" fillId="8" borderId="3" xfId="0" applyNumberFormat="1" applyFont="1" applyFill="1" applyBorder="1" applyAlignment="1">
      <alignment horizontal="center"/>
    </xf>
    <xf numFmtId="0" fontId="46" fillId="0" borderId="0" xfId="0" applyFont="1" applyAlignment="1">
      <alignment horizontal="center"/>
    </xf>
    <xf numFmtId="0" fontId="47" fillId="0" borderId="13" xfId="0" applyFont="1" applyBorder="1" applyAlignment="1">
      <alignment horizontal="center"/>
    </xf>
    <xf numFmtId="0" fontId="48" fillId="0" borderId="13" xfId="0" applyFont="1" applyBorder="1" applyAlignment="1">
      <alignment horizontal="center" vertical="center"/>
    </xf>
    <xf numFmtId="0" fontId="48" fillId="0" borderId="13" xfId="0" applyFont="1" applyBorder="1" applyAlignment="1">
      <alignment horizontal="center" vertical="center" shrinkToFit="1"/>
    </xf>
    <xf numFmtId="0" fontId="49" fillId="0" borderId="13" xfId="0" applyFont="1" applyBorder="1" applyAlignment="1">
      <alignment horizontal="center" vertical="center"/>
    </xf>
    <xf numFmtId="0" fontId="48" fillId="0" borderId="3" xfId="0" applyFont="1" applyBorder="1" applyAlignment="1">
      <alignment horizontal="center" vertical="center"/>
    </xf>
    <xf numFmtId="176" fontId="48" fillId="0" borderId="13" xfId="0" applyNumberFormat="1" applyFont="1" applyBorder="1" applyAlignment="1">
      <alignment horizontal="center" vertical="center"/>
    </xf>
    <xf numFmtId="0" fontId="47" fillId="0" borderId="5" xfId="0" applyFont="1" applyBorder="1" applyAlignment="1">
      <alignment horizontal="center" vertical="center"/>
    </xf>
    <xf numFmtId="178" fontId="49" fillId="0" borderId="13" xfId="0" applyNumberFormat="1" applyFont="1" applyBorder="1" applyAlignment="1">
      <alignment horizontal="center" vertical="center"/>
    </xf>
    <xf numFmtId="178" fontId="48" fillId="0" borderId="13" xfId="0" applyNumberFormat="1" applyFont="1" applyBorder="1" applyAlignment="1">
      <alignment horizontal="center"/>
    </xf>
    <xf numFmtId="0" fontId="50" fillId="3" borderId="10" xfId="0" applyFont="1" applyFill="1" applyBorder="1"/>
    <xf numFmtId="0" fontId="50" fillId="3" borderId="9" xfId="0" applyFont="1" applyFill="1" applyBorder="1"/>
    <xf numFmtId="0" fontId="48" fillId="0" borderId="0" xfId="0" applyFont="1"/>
    <xf numFmtId="0" fontId="48" fillId="0" borderId="7" xfId="0" applyFont="1" applyBorder="1"/>
    <xf numFmtId="176" fontId="51" fillId="0" borderId="3" xfId="0" applyNumberFormat="1" applyFont="1" applyBorder="1" applyAlignment="1">
      <alignment horizontal="center" vertical="center"/>
    </xf>
    <xf numFmtId="2" fontId="51" fillId="0" borderId="7" xfId="0" applyNumberFormat="1" applyFont="1" applyBorder="1" applyAlignment="1">
      <alignment horizontal="center" vertical="center"/>
    </xf>
    <xf numFmtId="176" fontId="52" fillId="3" borderId="10" xfId="0" applyNumberFormat="1" applyFont="1" applyFill="1" applyBorder="1" applyAlignment="1">
      <alignment horizontal="center"/>
    </xf>
    <xf numFmtId="176" fontId="52" fillId="3" borderId="9" xfId="0" applyNumberFormat="1" applyFont="1" applyFill="1" applyBorder="1" applyAlignment="1">
      <alignment horizontal="center"/>
    </xf>
    <xf numFmtId="176" fontId="47" fillId="0" borderId="0" xfId="0" applyNumberFormat="1" applyFont="1" applyAlignment="1">
      <alignment vertical="center"/>
    </xf>
    <xf numFmtId="2" fontId="51" fillId="0" borderId="3" xfId="0" applyNumberFormat="1" applyFont="1" applyBorder="1" applyAlignment="1">
      <alignment horizontal="center" vertical="center"/>
    </xf>
    <xf numFmtId="2" fontId="51" fillId="0" borderId="4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179" fontId="51" fillId="0" borderId="7" xfId="0" applyNumberFormat="1" applyFont="1" applyBorder="1" applyAlignment="1">
      <alignment horizontal="center" vertical="center"/>
    </xf>
    <xf numFmtId="176" fontId="51" fillId="0" borderId="4" xfId="0" applyNumberFormat="1" applyFont="1" applyBorder="1" applyAlignment="1">
      <alignment horizontal="center" vertical="center"/>
    </xf>
    <xf numFmtId="0" fontId="51" fillId="0" borderId="7" xfId="0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176" fontId="7" fillId="0" borderId="13" xfId="0" applyNumberFormat="1" applyFont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/>
    </xf>
    <xf numFmtId="176" fontId="7" fillId="2" borderId="3" xfId="0" applyNumberFormat="1" applyFont="1" applyFill="1" applyBorder="1" applyAlignment="1">
      <alignment horizontal="center" vertical="center"/>
    </xf>
    <xf numFmtId="176" fontId="7" fillId="4" borderId="3" xfId="0" applyNumberFormat="1" applyFont="1" applyFill="1" applyBorder="1" applyAlignment="1">
      <alignment horizontal="center" vertical="center"/>
    </xf>
    <xf numFmtId="176" fontId="7" fillId="2" borderId="13" xfId="0" applyNumberFormat="1" applyFont="1" applyFill="1" applyBorder="1" applyAlignment="1">
      <alignment horizontal="center" vertical="center"/>
    </xf>
    <xf numFmtId="176" fontId="7" fillId="4" borderId="13" xfId="0" applyNumberFormat="1" applyFont="1" applyFill="1" applyBorder="1" applyAlignment="1">
      <alignment horizontal="center" vertical="center"/>
    </xf>
    <xf numFmtId="176" fontId="7" fillId="8" borderId="3" xfId="0" applyNumberFormat="1" applyFont="1" applyFill="1" applyBorder="1" applyAlignment="1">
      <alignment horizontal="center" vertical="center"/>
    </xf>
    <xf numFmtId="176" fontId="7" fillId="0" borderId="4" xfId="0" applyNumberFormat="1" applyFont="1" applyBorder="1" applyAlignment="1">
      <alignment horizontal="center" vertical="center"/>
    </xf>
    <xf numFmtId="178" fontId="7" fillId="0" borderId="3" xfId="0" applyNumberFormat="1" applyFont="1" applyBorder="1" applyAlignment="1">
      <alignment horizontal="center" vertical="center"/>
    </xf>
    <xf numFmtId="178" fontId="7" fillId="0" borderId="13" xfId="0" applyNumberFormat="1" applyFont="1" applyBorder="1" applyAlignment="1">
      <alignment horizontal="center" vertical="center"/>
    </xf>
    <xf numFmtId="177" fontId="7" fillId="0" borderId="13" xfId="0" applyNumberFormat="1" applyFont="1" applyBorder="1" applyAlignment="1">
      <alignment horizontal="center" vertical="center"/>
    </xf>
    <xf numFmtId="1" fontId="7" fillId="8" borderId="7" xfId="2" applyNumberFormat="1" applyFont="1" applyFill="1" applyBorder="1" applyAlignment="1">
      <alignment horizontal="center" vertical="center"/>
    </xf>
    <xf numFmtId="0" fontId="7" fillId="2" borderId="6" xfId="2" applyFont="1" applyFill="1" applyBorder="1" applyAlignment="1">
      <alignment horizontal="center" vertical="center" wrapText="1"/>
    </xf>
    <xf numFmtId="176" fontId="3" fillId="9" borderId="3" xfId="0" applyNumberFormat="1" applyFont="1" applyFill="1" applyBorder="1" applyAlignment="1">
      <alignment horizontal="center"/>
    </xf>
    <xf numFmtId="176" fontId="7" fillId="9" borderId="3" xfId="0" applyNumberFormat="1" applyFont="1" applyFill="1" applyBorder="1" applyAlignment="1">
      <alignment horizontal="center" vertical="center"/>
    </xf>
    <xf numFmtId="0" fontId="20" fillId="9" borderId="0" xfId="2" applyFill="1"/>
    <xf numFmtId="0" fontId="5" fillId="9" borderId="0" xfId="2" applyFont="1" applyFill="1"/>
    <xf numFmtId="176" fontId="53" fillId="0" borderId="13" xfId="0" applyNumberFormat="1" applyFont="1" applyBorder="1" applyAlignment="1">
      <alignment horizontal="center" vertical="center"/>
    </xf>
    <xf numFmtId="2" fontId="53" fillId="0" borderId="13" xfId="0" applyNumberFormat="1" applyFont="1" applyBorder="1" applyAlignment="1">
      <alignment horizontal="center" vertical="center"/>
    </xf>
    <xf numFmtId="176" fontId="53" fillId="4" borderId="13" xfId="0" applyNumberFormat="1" applyFont="1" applyFill="1" applyBorder="1" applyAlignment="1">
      <alignment horizontal="center" vertical="center"/>
    </xf>
    <xf numFmtId="176" fontId="53" fillId="2" borderId="13" xfId="0" applyNumberFormat="1" applyFont="1" applyFill="1" applyBorder="1" applyAlignment="1">
      <alignment horizontal="center" vertical="center"/>
    </xf>
    <xf numFmtId="0" fontId="53" fillId="0" borderId="13" xfId="0" applyFont="1" applyBorder="1" applyAlignment="1">
      <alignment horizontal="center" vertical="center"/>
    </xf>
    <xf numFmtId="178" fontId="53" fillId="0" borderId="13" xfId="0" applyNumberFormat="1" applyFont="1" applyBorder="1" applyAlignment="1">
      <alignment horizontal="center" vertical="center"/>
    </xf>
    <xf numFmtId="0" fontId="7" fillId="7" borderId="14" xfId="2" applyFont="1" applyFill="1" applyBorder="1" applyAlignment="1">
      <alignment horizontal="center" vertical="center" shrinkToFit="1"/>
    </xf>
    <xf numFmtId="0" fontId="5" fillId="7" borderId="14" xfId="2" applyFont="1" applyFill="1" applyBorder="1" applyAlignment="1">
      <alignment horizontal="center" vertical="center" shrinkToFit="1"/>
    </xf>
    <xf numFmtId="0" fontId="7" fillId="7" borderId="18" xfId="2" applyFont="1" applyFill="1" applyBorder="1" applyAlignment="1">
      <alignment horizontal="center" vertical="center" wrapText="1"/>
    </xf>
    <xf numFmtId="0" fontId="7" fillId="7" borderId="19" xfId="2" applyFont="1" applyFill="1" applyBorder="1" applyAlignment="1">
      <alignment horizontal="center" vertical="center" wrapText="1"/>
    </xf>
    <xf numFmtId="0" fontId="7" fillId="7" borderId="20" xfId="2" applyFont="1" applyFill="1" applyBorder="1" applyAlignment="1">
      <alignment horizontal="center" vertical="center" wrapText="1"/>
    </xf>
  </cellXfs>
  <cellStyles count="5">
    <cellStyle name="標準" xfId="0" builtinId="0"/>
    <cellStyle name="標準 2" xfId="2" xr:uid="{00000000-0005-0000-0000-000032000000}"/>
    <cellStyle name="標準 3" xfId="3" xr:uid="{00000000-0005-0000-0000-000033000000}"/>
    <cellStyle name="標準 4" xfId="1" xr:uid="{00000000-0005-0000-0000-00000D000000}"/>
    <cellStyle name="標準 6" xfId="4" xr:uid="{00000000-0005-0000-0000-00003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FF"/>
      <color rgb="FF00FF00"/>
      <color rgb="FF000099"/>
      <color rgb="FFFF33CC"/>
      <color rgb="FF00FFFF"/>
      <color rgb="FF0000FF"/>
      <color rgb="FF0000CC"/>
      <color rgb="FF800080"/>
      <color rgb="FF663300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4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2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4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6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8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0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2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4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6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8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0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2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4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6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8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0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2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3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694257797184693E-2"/>
          <c:y val="8.5397452587317693E-2"/>
          <c:w val="0.69929279282536605"/>
          <c:h val="0.73441809225093202"/>
        </c:manualLayout>
      </c:layout>
      <c:lineChart>
        <c:grouping val="standard"/>
        <c:varyColors val="0"/>
        <c:ser>
          <c:idx val="0"/>
          <c:order val="0"/>
          <c:tx>
            <c:strRef>
              <c:f>Na!$B$2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 cap="rnd" cmpd="sng" algn="ctr">
              <a:solidFill>
                <a:srgbClr val="0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80"/>
              </a:solidFill>
              <a:ln w="9525" cap="flat" cmpd="sng" algn="ctr">
                <a:solidFill>
                  <a:srgbClr val="000080"/>
                </a:solidFill>
                <a:prstDash val="solid"/>
                <a:round/>
              </a:ln>
            </c:spPr>
          </c:marker>
          <c:cat>
            <c:numRef>
              <c:f>Na!$A$3:$A$20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Na!$B$3:$B$20</c:f>
              <c:numCache>
                <c:formatCode>0.0</c:formatCode>
                <c:ptCount val="18"/>
                <c:pt idx="0">
                  <c:v>143.88888888888886</c:v>
                </c:pt>
                <c:pt idx="1">
                  <c:v>144.01428571428573</c:v>
                </c:pt>
                <c:pt idx="2">
                  <c:v>143.80909090909091</c:v>
                </c:pt>
                <c:pt idx="3">
                  <c:v>143.96500000000003</c:v>
                </c:pt>
                <c:pt idx="4">
                  <c:v>143.96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46-4652-9FE4-A4163A588377}"/>
            </c:ext>
          </c:extLst>
        </c:ser>
        <c:ser>
          <c:idx val="1"/>
          <c:order val="1"/>
          <c:tx>
            <c:strRef>
              <c:f>Na!$C$2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 cap="rnd" cmpd="sng" algn="ctr">
              <a:solidFill>
                <a:srgbClr val="FF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00FF"/>
              </a:solidFill>
              <a:ln w="9525" cap="flat" cmpd="sng" algn="ctr">
                <a:solidFill>
                  <a:srgbClr val="FF00FF"/>
                </a:solidFill>
                <a:prstDash val="solid"/>
                <a:round/>
              </a:ln>
            </c:spPr>
          </c:marker>
          <c:cat>
            <c:numRef>
              <c:f>Na!$A$3:$A$20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Na!$C$3:$C$20</c:f>
              <c:numCache>
                <c:formatCode>0.0</c:formatCode>
                <c:ptCount val="18"/>
                <c:pt idx="0">
                  <c:v>145.1</c:v>
                </c:pt>
                <c:pt idx="1">
                  <c:v>145.38043478260866</c:v>
                </c:pt>
                <c:pt idx="2">
                  <c:v>145.23333333333332</c:v>
                </c:pt>
                <c:pt idx="3">
                  <c:v>145.22471910112355</c:v>
                </c:pt>
                <c:pt idx="4">
                  <c:v>145.03473684210525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46-4652-9FE4-A4163A588377}"/>
            </c:ext>
          </c:extLst>
        </c:ser>
        <c:ser>
          <c:idx val="2"/>
          <c:order val="2"/>
          <c:tx>
            <c:strRef>
              <c:f>Na!$D$2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 cap="rnd" cmpd="sng" algn="ctr">
              <a:solidFill>
                <a:srgbClr val="FF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FF00"/>
              </a:solidFill>
              <a:ln w="9525" cap="flat" cmpd="sng" algn="ctr">
                <a:solidFill>
                  <a:srgbClr val="FFFF00"/>
                </a:solidFill>
                <a:prstDash val="solid"/>
                <a:round/>
              </a:ln>
            </c:spPr>
          </c:marker>
          <c:cat>
            <c:numRef>
              <c:f>Na!$A$3:$A$20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Na!$D$3:$D$20</c:f>
              <c:numCache>
                <c:formatCode>0.0</c:formatCode>
                <c:ptCount val="18"/>
                <c:pt idx="0">
                  <c:v>144.97499999999999</c:v>
                </c:pt>
                <c:pt idx="1">
                  <c:v>144.83125000000001</c:v>
                </c:pt>
                <c:pt idx="2">
                  <c:v>144.53157894736799</c:v>
                </c:pt>
                <c:pt idx="3">
                  <c:v>144.53125</c:v>
                </c:pt>
                <c:pt idx="4" formatCode="0.0_ ">
                  <c:v>144.42222222222222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46-4652-9FE4-A4163A588377}"/>
            </c:ext>
          </c:extLst>
        </c:ser>
        <c:ser>
          <c:idx val="4"/>
          <c:order val="3"/>
          <c:tx>
            <c:strRef>
              <c:f>Na!$E$2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 cap="rnd" cmpd="sng" algn="ctr">
              <a:solidFill>
                <a:srgbClr val="00FF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FF"/>
              </a:solidFill>
              <a:ln w="9525" cap="flat" cmpd="sng" algn="ctr">
                <a:solidFill>
                  <a:srgbClr val="00FFFF"/>
                </a:solidFill>
                <a:prstDash val="solid"/>
                <a:round/>
              </a:ln>
            </c:spPr>
          </c:marker>
          <c:cat>
            <c:numRef>
              <c:f>Na!$A$3:$A$20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Na!$E$3:$E$20</c:f>
              <c:numCache>
                <c:formatCode>0.0</c:formatCode>
                <c:ptCount val="18"/>
                <c:pt idx="0">
                  <c:v>145.19</c:v>
                </c:pt>
                <c:pt idx="1">
                  <c:v>144.87899999999999</c:v>
                </c:pt>
                <c:pt idx="2">
                  <c:v>144.73699999999999</c:v>
                </c:pt>
                <c:pt idx="3">
                  <c:v>144.59399999999999</c:v>
                </c:pt>
                <c:pt idx="4">
                  <c:v>144.22800000000001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46-4652-9FE4-A4163A588377}"/>
            </c:ext>
          </c:extLst>
        </c:ser>
        <c:ser>
          <c:idx val="6"/>
          <c:order val="4"/>
          <c:tx>
            <c:strRef>
              <c:f>Na!$F$2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 cap="rnd" cmpd="sng" algn="ctr">
              <a:solidFill>
                <a:srgbClr val="008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8080"/>
              </a:solidFill>
              <a:ln w="9525" cap="flat" cmpd="sng" algn="ctr">
                <a:solidFill>
                  <a:srgbClr val="008080"/>
                </a:solidFill>
                <a:prstDash val="solid"/>
                <a:round/>
              </a:ln>
            </c:spPr>
          </c:marker>
          <c:cat>
            <c:numRef>
              <c:f>Na!$A$3:$A$20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Na!$F$3:$F$20</c:f>
              <c:numCache>
                <c:formatCode>0.0</c:formatCode>
                <c:ptCount val="18"/>
                <c:pt idx="0">
                  <c:v>144.41166666666669</c:v>
                </c:pt>
                <c:pt idx="1">
                  <c:v>144.76166666666668</c:v>
                </c:pt>
                <c:pt idx="2">
                  <c:v>144.31217391304347</c:v>
                </c:pt>
                <c:pt idx="3">
                  <c:v>144.35583333333338</c:v>
                </c:pt>
                <c:pt idx="4">
                  <c:v>143.8890476190476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846-4652-9FE4-A4163A588377}"/>
            </c:ext>
          </c:extLst>
        </c:ser>
        <c:ser>
          <c:idx val="7"/>
          <c:order val="5"/>
          <c:tx>
            <c:strRef>
              <c:f>Na!$G$2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 cap="rnd" cmpd="sng" algn="ctr">
              <a:solidFill>
                <a:srgbClr val="00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00"/>
              </a:solidFill>
              <a:ln w="9525" cap="flat" cmpd="sng" algn="ctr">
                <a:solidFill>
                  <a:srgbClr val="00FF00"/>
                </a:solidFill>
                <a:prstDash val="solid"/>
                <a:round/>
              </a:ln>
            </c:spPr>
          </c:marker>
          <c:cat>
            <c:numRef>
              <c:f>Na!$A$3:$A$20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Na!$G$3:$G$20</c:f>
              <c:numCache>
                <c:formatCode>0.0</c:formatCode>
                <c:ptCount val="18"/>
                <c:pt idx="0">
                  <c:v>145.02500000000001</c:v>
                </c:pt>
                <c:pt idx="1">
                  <c:v>144.87</c:v>
                </c:pt>
                <c:pt idx="2">
                  <c:v>144.559</c:v>
                </c:pt>
                <c:pt idx="3">
                  <c:v>144.36099999999999</c:v>
                </c:pt>
                <c:pt idx="4">
                  <c:v>144.85300000000001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846-4652-9FE4-A4163A588377}"/>
            </c:ext>
          </c:extLst>
        </c:ser>
        <c:ser>
          <c:idx val="8"/>
          <c:order val="6"/>
          <c:tx>
            <c:strRef>
              <c:f>Na!$H$2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 cap="rnd" cmpd="sng" algn="ctr">
              <a:solidFill>
                <a:srgbClr val="00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FF"/>
              </a:solidFill>
              <a:ln w="9525" cap="flat" cmpd="sng" algn="ctr">
                <a:solidFill>
                  <a:srgbClr val="0000FF"/>
                </a:solidFill>
                <a:prstDash val="solid"/>
                <a:round/>
              </a:ln>
            </c:spPr>
          </c:marker>
          <c:cat>
            <c:numRef>
              <c:f>Na!$A$3:$A$20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Na!$H$3:$H$20</c:f>
              <c:numCache>
                <c:formatCode>0.0</c:formatCode>
                <c:ptCount val="18"/>
                <c:pt idx="0">
                  <c:v>144.5</c:v>
                </c:pt>
                <c:pt idx="1">
                  <c:v>144.69999999999999</c:v>
                </c:pt>
                <c:pt idx="2">
                  <c:v>144.69999999999999</c:v>
                </c:pt>
                <c:pt idx="3">
                  <c:v>144.6</c:v>
                </c:pt>
                <c:pt idx="4">
                  <c:v>144.5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846-4652-9FE4-A4163A588377}"/>
            </c:ext>
          </c:extLst>
        </c:ser>
        <c:ser>
          <c:idx val="3"/>
          <c:order val="7"/>
          <c:tx>
            <c:strRef>
              <c:f>Na!$I$2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 cap="rnd" cmpd="sng" algn="ctr">
              <a:solidFill>
                <a:srgbClr val="FF66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6600"/>
              </a:solidFill>
              <a:ln w="9525" cap="flat" cmpd="sng" algn="ctr">
                <a:solidFill>
                  <a:srgbClr val="FF6600"/>
                </a:solidFill>
                <a:prstDash val="solid"/>
                <a:round/>
              </a:ln>
            </c:spPr>
          </c:marker>
          <c:cat>
            <c:numRef>
              <c:f>Na!$A$3:$A$20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Na!$I$3:$I$20</c:f>
              <c:numCache>
                <c:formatCode>0.0</c:formatCode>
                <c:ptCount val="18"/>
                <c:pt idx="1">
                  <c:v>144.43</c:v>
                </c:pt>
                <c:pt idx="2">
                  <c:v>144.86000000000001</c:v>
                </c:pt>
                <c:pt idx="3">
                  <c:v>144.36000000000001</c:v>
                </c:pt>
                <c:pt idx="4">
                  <c:v>144.28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846-4652-9FE4-A4163A588377}"/>
            </c:ext>
          </c:extLst>
        </c:ser>
        <c:ser>
          <c:idx val="14"/>
          <c:order val="8"/>
          <c:tx>
            <c:strRef>
              <c:f>Na!$J$2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 cap="rnd" cmpd="sng" algn="ctr">
              <a:solidFill>
                <a:srgbClr val="8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800080"/>
              </a:solidFill>
              <a:ln w="9525" cap="flat" cmpd="sng" algn="ctr">
                <a:solidFill>
                  <a:srgbClr val="800080"/>
                </a:solidFill>
                <a:prstDash val="solid"/>
                <a:round/>
              </a:ln>
            </c:spPr>
          </c:marker>
          <c:cat>
            <c:numRef>
              <c:f>Na!$A$3:$A$20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Na!$J$3:$J$20</c:f>
              <c:numCache>
                <c:formatCode>0.0</c:formatCode>
                <c:ptCount val="18"/>
                <c:pt idx="1">
                  <c:v>143.84210526315789</c:v>
                </c:pt>
                <c:pt idx="2">
                  <c:v>143.80000000000001</c:v>
                </c:pt>
                <c:pt idx="3">
                  <c:v>143.72222222222223</c:v>
                </c:pt>
                <c:pt idx="4">
                  <c:v>143.84615384615384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846-4652-9FE4-A4163A588377}"/>
            </c:ext>
          </c:extLst>
        </c:ser>
        <c:ser>
          <c:idx val="9"/>
          <c:order val="9"/>
          <c:tx>
            <c:strRef>
              <c:f>Na!$K$2</c:f>
              <c:strCache>
                <c:ptCount val="1"/>
                <c:pt idx="0">
                  <c:v>認証値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Na!$A$3:$A$20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Na!$K$3:$K$20</c:f>
              <c:numCache>
                <c:formatCode>0</c:formatCode>
                <c:ptCount val="18"/>
                <c:pt idx="0">
                  <c:v>145</c:v>
                </c:pt>
                <c:pt idx="1">
                  <c:v>145</c:v>
                </c:pt>
                <c:pt idx="2">
                  <c:v>145</c:v>
                </c:pt>
                <c:pt idx="3">
                  <c:v>145</c:v>
                </c:pt>
                <c:pt idx="4">
                  <c:v>145</c:v>
                </c:pt>
                <c:pt idx="5">
                  <c:v>145</c:v>
                </c:pt>
                <c:pt idx="6">
                  <c:v>145</c:v>
                </c:pt>
                <c:pt idx="7">
                  <c:v>145</c:v>
                </c:pt>
                <c:pt idx="8">
                  <c:v>145</c:v>
                </c:pt>
                <c:pt idx="9">
                  <c:v>145</c:v>
                </c:pt>
                <c:pt idx="10">
                  <c:v>145</c:v>
                </c:pt>
                <c:pt idx="11">
                  <c:v>145</c:v>
                </c:pt>
                <c:pt idx="12">
                  <c:v>145</c:v>
                </c:pt>
                <c:pt idx="13">
                  <c:v>145</c:v>
                </c:pt>
                <c:pt idx="14">
                  <c:v>145</c:v>
                </c:pt>
                <c:pt idx="15">
                  <c:v>145</c:v>
                </c:pt>
                <c:pt idx="16">
                  <c:v>145</c:v>
                </c:pt>
                <c:pt idx="17">
                  <c:v>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846-4652-9FE4-A4163A588377}"/>
            </c:ext>
          </c:extLst>
        </c:ser>
        <c:ser>
          <c:idx val="10"/>
          <c:order val="10"/>
          <c:tx>
            <c:strRef>
              <c:f>Na!$L$2</c:f>
              <c:strCache>
                <c:ptCount val="1"/>
                <c:pt idx="0">
                  <c:v>9病院平均</c:v>
                </c:pt>
              </c:strCache>
            </c:strRef>
          </c:tx>
          <c:spPr>
            <a:ln w="12700" cap="rnd" cmpd="sng" algn="ctr">
              <a:solidFill>
                <a:srgbClr val="00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000000"/>
              </a:solidFill>
              <a:ln w="9525" cap="flat" cmpd="sng" algn="ctr">
                <a:solidFill>
                  <a:srgbClr val="000000"/>
                </a:solidFill>
                <a:prstDash val="solid"/>
                <a:round/>
              </a:ln>
            </c:spPr>
          </c:marker>
          <c:cat>
            <c:numRef>
              <c:f>Na!$A$3:$A$20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Na!$L$3:$L$20</c:f>
              <c:numCache>
                <c:formatCode>0.0</c:formatCode>
                <c:ptCount val="18"/>
                <c:pt idx="0">
                  <c:v>144.7272222222222</c:v>
                </c:pt>
                <c:pt idx="1">
                  <c:v>144.63430471407989</c:v>
                </c:pt>
                <c:pt idx="2">
                  <c:v>144.50468634475953</c:v>
                </c:pt>
                <c:pt idx="3">
                  <c:v>144.41266940629768</c:v>
                </c:pt>
                <c:pt idx="4">
                  <c:v>144.33479561439208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846-4652-9FE4-A4163A588377}"/>
            </c:ext>
          </c:extLst>
        </c:ser>
        <c:ser>
          <c:idx val="11"/>
          <c:order val="11"/>
          <c:tx>
            <c:strRef>
              <c:f>Na!$M$2</c:f>
              <c:strCache>
                <c:ptCount val="1"/>
                <c:pt idx="0">
                  <c:v>R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triangle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Na!$A$3:$A$20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Na!$M$3:$M$20</c:f>
              <c:numCache>
                <c:formatCode>0.0</c:formatCode>
                <c:ptCount val="18"/>
                <c:pt idx="0">
                  <c:v>1.3011111111111404</c:v>
                </c:pt>
                <c:pt idx="1">
                  <c:v>1.5383295194507696</c:v>
                </c:pt>
                <c:pt idx="2">
                  <c:v>1.4333333333333087</c:v>
                </c:pt>
                <c:pt idx="3">
                  <c:v>1.5024968789013258</c:v>
                </c:pt>
                <c:pt idx="4">
                  <c:v>1.1885829959514069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2846-4652-9FE4-A4163A588377}"/>
            </c:ext>
          </c:extLst>
        </c:ser>
        <c:ser>
          <c:idx val="12"/>
          <c:order val="12"/>
          <c:tx>
            <c:strRef>
              <c:f>Na!$N$2</c:f>
              <c:strCache>
                <c:ptCount val="1"/>
                <c:pt idx="0">
                  <c:v>下限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Na!$A$3:$A$20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Na!$N$3:$N$20</c:f>
              <c:numCache>
                <c:formatCode>General</c:formatCode>
                <c:ptCount val="18"/>
                <c:pt idx="0">
                  <c:v>143</c:v>
                </c:pt>
                <c:pt idx="1">
                  <c:v>143</c:v>
                </c:pt>
                <c:pt idx="2">
                  <c:v>143</c:v>
                </c:pt>
                <c:pt idx="3">
                  <c:v>143</c:v>
                </c:pt>
                <c:pt idx="4">
                  <c:v>143</c:v>
                </c:pt>
                <c:pt idx="5">
                  <c:v>143</c:v>
                </c:pt>
                <c:pt idx="6">
                  <c:v>143</c:v>
                </c:pt>
                <c:pt idx="7">
                  <c:v>143</c:v>
                </c:pt>
                <c:pt idx="8">
                  <c:v>143</c:v>
                </c:pt>
                <c:pt idx="9">
                  <c:v>143</c:v>
                </c:pt>
                <c:pt idx="10">
                  <c:v>143</c:v>
                </c:pt>
                <c:pt idx="11">
                  <c:v>143</c:v>
                </c:pt>
                <c:pt idx="12">
                  <c:v>143</c:v>
                </c:pt>
                <c:pt idx="13">
                  <c:v>143</c:v>
                </c:pt>
                <c:pt idx="14">
                  <c:v>143</c:v>
                </c:pt>
                <c:pt idx="15">
                  <c:v>143</c:v>
                </c:pt>
                <c:pt idx="16">
                  <c:v>143</c:v>
                </c:pt>
                <c:pt idx="17">
                  <c:v>143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2846-4652-9FE4-A4163A588377}"/>
            </c:ext>
          </c:extLst>
        </c:ser>
        <c:ser>
          <c:idx val="13"/>
          <c:order val="13"/>
          <c:tx>
            <c:strRef>
              <c:f>Na!$O$2</c:f>
              <c:strCache>
                <c:ptCount val="1"/>
                <c:pt idx="0">
                  <c:v>上限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Na!$A$3:$A$20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Na!$O$3:$O$20</c:f>
              <c:numCache>
                <c:formatCode>General</c:formatCode>
                <c:ptCount val="18"/>
                <c:pt idx="0">
                  <c:v>147</c:v>
                </c:pt>
                <c:pt idx="1">
                  <c:v>147</c:v>
                </c:pt>
                <c:pt idx="2">
                  <c:v>147</c:v>
                </c:pt>
                <c:pt idx="3">
                  <c:v>147</c:v>
                </c:pt>
                <c:pt idx="4">
                  <c:v>147</c:v>
                </c:pt>
                <c:pt idx="5">
                  <c:v>147</c:v>
                </c:pt>
                <c:pt idx="6">
                  <c:v>147</c:v>
                </c:pt>
                <c:pt idx="7">
                  <c:v>147</c:v>
                </c:pt>
                <c:pt idx="8">
                  <c:v>147</c:v>
                </c:pt>
                <c:pt idx="9">
                  <c:v>147</c:v>
                </c:pt>
                <c:pt idx="10">
                  <c:v>147</c:v>
                </c:pt>
                <c:pt idx="11">
                  <c:v>147</c:v>
                </c:pt>
                <c:pt idx="12">
                  <c:v>147</c:v>
                </c:pt>
                <c:pt idx="13">
                  <c:v>147</c:v>
                </c:pt>
                <c:pt idx="14">
                  <c:v>147</c:v>
                </c:pt>
                <c:pt idx="15">
                  <c:v>147</c:v>
                </c:pt>
                <c:pt idx="16">
                  <c:v>147</c:v>
                </c:pt>
                <c:pt idx="17">
                  <c:v>147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2846-4652-9FE4-A4163A5883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426560"/>
        <c:axId val="193428096"/>
      </c:lineChart>
      <c:catAx>
        <c:axId val="19342656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93428096"/>
        <c:crosses val="autoZero"/>
        <c:auto val="0"/>
        <c:lblAlgn val="ctr"/>
        <c:lblOffset val="100"/>
        <c:tickLblSkip val="1"/>
        <c:noMultiLvlLbl val="0"/>
      </c:catAx>
      <c:valAx>
        <c:axId val="193428096"/>
        <c:scaling>
          <c:orientation val="minMax"/>
          <c:max val="149"/>
          <c:min val="141"/>
        </c:scaling>
        <c:delete val="0"/>
        <c:axPos val="l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</c:spPr>
        </c:majorGridlines>
        <c:numFmt formatCode="0.0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93426560"/>
        <c:crosses val="autoZero"/>
        <c:crossBetween val="between"/>
        <c:majorUnit val="2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11"/>
        <c:delete val="1"/>
      </c:legendEntry>
      <c:layout>
        <c:manualLayout>
          <c:xMode val="edge"/>
          <c:yMode val="edge"/>
          <c:x val="0.82087627935397001"/>
          <c:y val="0.115426638620795"/>
          <c:w val="0.15850518685164899"/>
          <c:h val="0.8646414354615580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 spcFirstLastPara="0" vertOverflow="ellipsis" vert="horz" wrap="square" anchor="ctr" anchorCtr="1"/>
        <a:lstStyle/>
        <a:p>
          <a:pPr>
            <a:defRPr lang="ja-JP" sz="1200" b="0" i="0" u="none" strike="noStrike" kern="1200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</c:spPr>
  <c:txPr>
    <a:bodyPr/>
    <a:lstStyle/>
    <a:p>
      <a:pPr>
        <a:defRPr lang="ja-JP" sz="1000" b="0" i="0" u="none" strike="noStrike" baseline="0">
          <a:solidFill>
            <a:srgbClr val="000000"/>
          </a:solidFill>
          <a:latin typeface="ＭＳ Ｐゴシック" panose="020B0600070205080204" charset="-128"/>
          <a:ea typeface="ＭＳ Ｐゴシック" panose="020B0600070205080204" charset="-128"/>
          <a:cs typeface="ＭＳ Ｐゴシック" panose="020B0600070205080204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662796475858096E-2"/>
          <c:y val="8.5034190138611604E-2"/>
          <c:w val="0.69354365559549802"/>
          <c:h val="0.73469540279760304"/>
        </c:manualLayout>
      </c:layout>
      <c:lineChart>
        <c:grouping val="standard"/>
        <c:varyColors val="0"/>
        <c:ser>
          <c:idx val="0"/>
          <c:order val="0"/>
          <c:tx>
            <c:strRef>
              <c:f>K!$B$2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 cap="rnd" cmpd="sng" algn="ctr">
              <a:solidFill>
                <a:srgbClr val="0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80"/>
              </a:solidFill>
              <a:ln w="9525" cap="flat" cmpd="sng" algn="ctr">
                <a:solidFill>
                  <a:srgbClr val="000080"/>
                </a:solidFill>
                <a:prstDash val="solid"/>
                <a:round/>
              </a:ln>
            </c:spPr>
          </c:marker>
          <c:cat>
            <c:numRef>
              <c:f>K!$A$3:$A$20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K!$B$3:$B$20</c:f>
              <c:numCache>
                <c:formatCode>0.00</c:formatCode>
                <c:ptCount val="18"/>
                <c:pt idx="0">
                  <c:v>5.4727777777777771</c:v>
                </c:pt>
                <c:pt idx="1">
                  <c:v>5.4752380952380957</c:v>
                </c:pt>
                <c:pt idx="2">
                  <c:v>5.4727272727272727</c:v>
                </c:pt>
                <c:pt idx="3">
                  <c:v>5.4805000000000001</c:v>
                </c:pt>
                <c:pt idx="4">
                  <c:v>5.4690000000000003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BE-4842-9CD4-2DD52C1B30AD}"/>
            </c:ext>
          </c:extLst>
        </c:ser>
        <c:ser>
          <c:idx val="1"/>
          <c:order val="1"/>
          <c:tx>
            <c:strRef>
              <c:f>K!$C$2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 cap="rnd" cmpd="sng" algn="ctr">
              <a:solidFill>
                <a:srgbClr val="FF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00FF"/>
              </a:solidFill>
              <a:ln w="9525" cap="flat" cmpd="sng" algn="ctr">
                <a:solidFill>
                  <a:srgbClr val="FF00FF"/>
                </a:solidFill>
                <a:prstDash val="solid"/>
                <a:round/>
              </a:ln>
            </c:spPr>
          </c:marker>
          <c:cat>
            <c:numRef>
              <c:f>K!$A$3:$A$20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K!$C$3:$C$20</c:f>
              <c:numCache>
                <c:formatCode>0.00</c:formatCode>
                <c:ptCount val="18"/>
                <c:pt idx="0">
                  <c:v>5.5120270270270249</c:v>
                </c:pt>
                <c:pt idx="1">
                  <c:v>5.5183695652173892</c:v>
                </c:pt>
                <c:pt idx="2">
                  <c:v>5.5126086956521734</c:v>
                </c:pt>
                <c:pt idx="3">
                  <c:v>5.5023333333333326</c:v>
                </c:pt>
                <c:pt idx="4">
                  <c:v>5.4904255319148962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BE-4842-9CD4-2DD52C1B30AD}"/>
            </c:ext>
          </c:extLst>
        </c:ser>
        <c:ser>
          <c:idx val="2"/>
          <c:order val="2"/>
          <c:tx>
            <c:strRef>
              <c:f>K!$D$2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 cap="rnd" cmpd="sng" algn="ctr">
              <a:solidFill>
                <a:srgbClr val="FF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FF00"/>
              </a:solidFill>
              <a:ln w="9525" cap="flat" cmpd="sng" algn="ctr">
                <a:solidFill>
                  <a:srgbClr val="FFFF00"/>
                </a:solidFill>
                <a:prstDash val="solid"/>
                <a:round/>
              </a:ln>
            </c:spPr>
          </c:marker>
          <c:cat>
            <c:numRef>
              <c:f>K!$A$3:$A$20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K!$D$3:$D$20</c:f>
              <c:numCache>
                <c:formatCode>0.00</c:formatCode>
                <c:ptCount val="18"/>
                <c:pt idx="0">
                  <c:v>5.4887499999999996</c:v>
                </c:pt>
                <c:pt idx="1">
                  <c:v>5.4833333333333334</c:v>
                </c:pt>
                <c:pt idx="2">
                  <c:v>5.4876190476190496</c:v>
                </c:pt>
                <c:pt idx="3">
                  <c:v>5.4783333333333299</c:v>
                </c:pt>
                <c:pt idx="4">
                  <c:v>5.4824999999999999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5BE-4842-9CD4-2DD52C1B30AD}"/>
            </c:ext>
          </c:extLst>
        </c:ser>
        <c:ser>
          <c:idx val="4"/>
          <c:order val="3"/>
          <c:tx>
            <c:strRef>
              <c:f>K!$E$2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 cap="rnd" cmpd="sng" algn="ctr">
              <a:solidFill>
                <a:srgbClr val="00FF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FF"/>
              </a:solidFill>
              <a:ln w="9525" cap="flat" cmpd="sng" algn="ctr">
                <a:solidFill>
                  <a:srgbClr val="00FFFF"/>
                </a:solidFill>
                <a:prstDash val="solid"/>
                <a:round/>
              </a:ln>
            </c:spPr>
          </c:marker>
          <c:cat>
            <c:numRef>
              <c:f>K!$A$3:$A$20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K!$E$3:$E$20</c:f>
              <c:numCache>
                <c:formatCode>0.00</c:formatCode>
                <c:ptCount val="18"/>
                <c:pt idx="0">
                  <c:v>5.4950000000000001</c:v>
                </c:pt>
                <c:pt idx="1">
                  <c:v>5.4859999999999998</c:v>
                </c:pt>
                <c:pt idx="2">
                  <c:v>5.5049999999999999</c:v>
                </c:pt>
                <c:pt idx="3">
                  <c:v>5.5</c:v>
                </c:pt>
                <c:pt idx="4">
                  <c:v>5.47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5BE-4842-9CD4-2DD52C1B30AD}"/>
            </c:ext>
          </c:extLst>
        </c:ser>
        <c:ser>
          <c:idx val="6"/>
          <c:order val="4"/>
          <c:tx>
            <c:strRef>
              <c:f>K!$F$2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 cap="rnd" cmpd="sng" algn="ctr">
              <a:solidFill>
                <a:srgbClr val="008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8080"/>
              </a:solidFill>
              <a:ln w="9525" cap="flat" cmpd="sng" algn="ctr">
                <a:solidFill>
                  <a:srgbClr val="008080"/>
                </a:solidFill>
                <a:prstDash val="solid"/>
                <a:round/>
              </a:ln>
            </c:spPr>
          </c:marker>
          <c:cat>
            <c:numRef>
              <c:f>K!$A$3:$A$20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K!$F$3:$F$20</c:f>
              <c:numCache>
                <c:formatCode>0.00</c:formatCode>
                <c:ptCount val="18"/>
                <c:pt idx="0">
                  <c:v>5.5220000000000002</c:v>
                </c:pt>
                <c:pt idx="1">
                  <c:v>5.518583333333333</c:v>
                </c:pt>
                <c:pt idx="2">
                  <c:v>5.5099166666666664</c:v>
                </c:pt>
                <c:pt idx="3">
                  <c:v>5.5038749999999999</c:v>
                </c:pt>
                <c:pt idx="4">
                  <c:v>5.4795217391304343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5BE-4842-9CD4-2DD52C1B30AD}"/>
            </c:ext>
          </c:extLst>
        </c:ser>
        <c:ser>
          <c:idx val="7"/>
          <c:order val="5"/>
          <c:tx>
            <c:strRef>
              <c:f>K!$G$2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 cap="rnd" cmpd="sng" algn="ctr">
              <a:solidFill>
                <a:srgbClr val="00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00"/>
              </a:solidFill>
              <a:ln w="9525" cap="flat" cmpd="sng" algn="ctr">
                <a:solidFill>
                  <a:srgbClr val="00FF00"/>
                </a:solidFill>
                <a:prstDash val="solid"/>
                <a:round/>
              </a:ln>
            </c:spPr>
          </c:marker>
          <c:cat>
            <c:numRef>
              <c:f>K!$A$3:$A$20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K!$G$3:$G$20</c:f>
              <c:numCache>
                <c:formatCode>0.00</c:formatCode>
                <c:ptCount val="18"/>
                <c:pt idx="0">
                  <c:v>5.5289999999999999</c:v>
                </c:pt>
                <c:pt idx="1">
                  <c:v>5.5259999999999998</c:v>
                </c:pt>
                <c:pt idx="2">
                  <c:v>5.5110000000000001</c:v>
                </c:pt>
                <c:pt idx="3">
                  <c:v>5.508</c:v>
                </c:pt>
                <c:pt idx="4">
                  <c:v>5.5250000000000004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5BE-4842-9CD4-2DD52C1B30AD}"/>
            </c:ext>
          </c:extLst>
        </c:ser>
        <c:ser>
          <c:idx val="8"/>
          <c:order val="6"/>
          <c:tx>
            <c:strRef>
              <c:f>K!$H$2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 cap="rnd" cmpd="sng" algn="ctr">
              <a:solidFill>
                <a:srgbClr val="00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FF"/>
              </a:solidFill>
              <a:ln w="9525" cap="flat" cmpd="sng" algn="ctr">
                <a:solidFill>
                  <a:srgbClr val="0000FF"/>
                </a:solidFill>
                <a:prstDash val="solid"/>
                <a:round/>
              </a:ln>
            </c:spPr>
          </c:marker>
          <c:cat>
            <c:numRef>
              <c:f>K!$A$3:$A$20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K!$H$3:$H$20</c:f>
              <c:numCache>
                <c:formatCode>0.00</c:formatCode>
                <c:ptCount val="18"/>
                <c:pt idx="0">
                  <c:v>5.5</c:v>
                </c:pt>
                <c:pt idx="1">
                  <c:v>5.51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5BE-4842-9CD4-2DD52C1B30AD}"/>
            </c:ext>
          </c:extLst>
        </c:ser>
        <c:ser>
          <c:idx val="3"/>
          <c:order val="7"/>
          <c:tx>
            <c:strRef>
              <c:f>K!$I$2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 cap="rnd" cmpd="sng" algn="ctr">
              <a:solidFill>
                <a:srgbClr val="FF66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6600"/>
              </a:solidFill>
              <a:ln w="9525" cap="flat" cmpd="sng" algn="ctr">
                <a:solidFill>
                  <a:srgbClr val="FF6600"/>
                </a:solidFill>
                <a:prstDash val="solid"/>
                <a:round/>
              </a:ln>
            </c:spPr>
          </c:marker>
          <c:cat>
            <c:numRef>
              <c:f>K!$A$3:$A$20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K!$I$3:$I$20</c:f>
              <c:numCache>
                <c:formatCode>0.00</c:formatCode>
                <c:ptCount val="18"/>
                <c:pt idx="1">
                  <c:v>5.49</c:v>
                </c:pt>
                <c:pt idx="2">
                  <c:v>5.5</c:v>
                </c:pt>
                <c:pt idx="3">
                  <c:v>5.49</c:v>
                </c:pt>
                <c:pt idx="4">
                  <c:v>5.49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5BE-4842-9CD4-2DD52C1B30AD}"/>
            </c:ext>
          </c:extLst>
        </c:ser>
        <c:ser>
          <c:idx val="14"/>
          <c:order val="8"/>
          <c:tx>
            <c:strRef>
              <c:f>K!$J$2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 cap="rnd" cmpd="sng" algn="ctr">
              <a:solidFill>
                <a:srgbClr val="8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800080"/>
              </a:solidFill>
              <a:ln w="9525" cap="flat" cmpd="sng" algn="ctr">
                <a:solidFill>
                  <a:srgbClr val="800080"/>
                </a:solidFill>
                <a:prstDash val="solid"/>
                <a:round/>
              </a:ln>
            </c:spPr>
          </c:marker>
          <c:cat>
            <c:numRef>
              <c:f>K!$A$3:$A$20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K!$J$3:$J$20</c:f>
              <c:numCache>
                <c:formatCode>0.00</c:formatCode>
                <c:ptCount val="18"/>
                <c:pt idx="1">
                  <c:v>5.4421052631578961</c:v>
                </c:pt>
                <c:pt idx="2">
                  <c:v>5.4266666666666667</c:v>
                </c:pt>
                <c:pt idx="3">
                  <c:v>5.4611111111111121</c:v>
                </c:pt>
                <c:pt idx="4">
                  <c:v>5.4692307692307702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5BE-4842-9CD4-2DD52C1B30AD}"/>
            </c:ext>
          </c:extLst>
        </c:ser>
        <c:ser>
          <c:idx val="9"/>
          <c:order val="9"/>
          <c:tx>
            <c:strRef>
              <c:f>K!$K$2</c:f>
              <c:strCache>
                <c:ptCount val="1"/>
                <c:pt idx="0">
                  <c:v>認証値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K!$A$3:$A$20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K!$K$3:$K$20</c:f>
              <c:numCache>
                <c:formatCode>0.0</c:formatCode>
                <c:ptCount val="18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5.5</c:v>
                </c:pt>
                <c:pt idx="15">
                  <c:v>5.5</c:v>
                </c:pt>
                <c:pt idx="16">
                  <c:v>5.5</c:v>
                </c:pt>
                <c:pt idx="17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35BE-4842-9CD4-2DD52C1B30AD}"/>
            </c:ext>
          </c:extLst>
        </c:ser>
        <c:ser>
          <c:idx val="10"/>
          <c:order val="10"/>
          <c:tx>
            <c:strRef>
              <c:f>K!$L$2</c:f>
              <c:strCache>
                <c:ptCount val="1"/>
                <c:pt idx="0">
                  <c:v>9病院平均</c:v>
                </c:pt>
              </c:strCache>
            </c:strRef>
          </c:tx>
          <c:spPr>
            <a:ln w="12700" cap="rnd" cmpd="sng" algn="ctr">
              <a:solidFill>
                <a:srgbClr val="00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000000"/>
              </a:solidFill>
              <a:ln w="9525" cap="flat" cmpd="sng" algn="ctr">
                <a:solidFill>
                  <a:srgbClr val="000000"/>
                </a:solidFill>
                <a:prstDash val="solid"/>
                <a:round/>
              </a:ln>
            </c:spPr>
          </c:marker>
          <c:cat>
            <c:numRef>
              <c:f>K!$A$3:$A$20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K!$L$3:$L$20</c:f>
              <c:numCache>
                <c:formatCode>0.00</c:formatCode>
                <c:ptCount val="18"/>
                <c:pt idx="0">
                  <c:v>5.5027935435435422</c:v>
                </c:pt>
                <c:pt idx="1">
                  <c:v>5.4944032878088951</c:v>
                </c:pt>
                <c:pt idx="2">
                  <c:v>5.4917264832590922</c:v>
                </c:pt>
                <c:pt idx="3">
                  <c:v>5.4915725308641976</c:v>
                </c:pt>
                <c:pt idx="4">
                  <c:v>5.4861864489195664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5BE-4842-9CD4-2DD52C1B30AD}"/>
            </c:ext>
          </c:extLst>
        </c:ser>
        <c:ser>
          <c:idx val="11"/>
          <c:order val="11"/>
          <c:tx>
            <c:strRef>
              <c:f>K!$M$2</c:f>
              <c:strCache>
                <c:ptCount val="1"/>
                <c:pt idx="0">
                  <c:v>R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triangle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K!$A$3:$A$20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K!$M$3:$M$20</c:f>
              <c:numCache>
                <c:formatCode>0.00</c:formatCode>
                <c:ptCount val="18"/>
                <c:pt idx="0">
                  <c:v>5.622222222222284E-2</c:v>
                </c:pt>
                <c:pt idx="1">
                  <c:v>8.389473684210369E-2</c:v>
                </c:pt>
                <c:pt idx="2">
                  <c:v>8.5942028985506624E-2</c:v>
                </c:pt>
                <c:pt idx="3">
                  <c:v>4.688888888888787E-2</c:v>
                </c:pt>
                <c:pt idx="4">
                  <c:v>5.600000000000005E-2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35BE-4842-9CD4-2DD52C1B30AD}"/>
            </c:ext>
          </c:extLst>
        </c:ser>
        <c:ser>
          <c:idx val="12"/>
          <c:order val="12"/>
          <c:tx>
            <c:strRef>
              <c:f>K!$N$2</c:f>
              <c:strCache>
                <c:ptCount val="1"/>
                <c:pt idx="0">
                  <c:v>下限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K!$A$3:$A$20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K!$N$3:$N$20</c:f>
              <c:numCache>
                <c:formatCode>General</c:formatCode>
                <c:ptCount val="18"/>
                <c:pt idx="0">
                  <c:v>5.3</c:v>
                </c:pt>
                <c:pt idx="1">
                  <c:v>5.3</c:v>
                </c:pt>
                <c:pt idx="2">
                  <c:v>5.3</c:v>
                </c:pt>
                <c:pt idx="3">
                  <c:v>5.3</c:v>
                </c:pt>
                <c:pt idx="4">
                  <c:v>5.3</c:v>
                </c:pt>
                <c:pt idx="5">
                  <c:v>5.3</c:v>
                </c:pt>
                <c:pt idx="6">
                  <c:v>5.3</c:v>
                </c:pt>
                <c:pt idx="7">
                  <c:v>5.3</c:v>
                </c:pt>
                <c:pt idx="8">
                  <c:v>5.3</c:v>
                </c:pt>
                <c:pt idx="9">
                  <c:v>5.3</c:v>
                </c:pt>
                <c:pt idx="10">
                  <c:v>5.3</c:v>
                </c:pt>
                <c:pt idx="11">
                  <c:v>5.3</c:v>
                </c:pt>
                <c:pt idx="12">
                  <c:v>5.3</c:v>
                </c:pt>
                <c:pt idx="13">
                  <c:v>5.3</c:v>
                </c:pt>
                <c:pt idx="14">
                  <c:v>5.3</c:v>
                </c:pt>
                <c:pt idx="15">
                  <c:v>5.3</c:v>
                </c:pt>
                <c:pt idx="16">
                  <c:v>5.3</c:v>
                </c:pt>
                <c:pt idx="17">
                  <c:v>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35BE-4842-9CD4-2DD52C1B30AD}"/>
            </c:ext>
          </c:extLst>
        </c:ser>
        <c:ser>
          <c:idx val="13"/>
          <c:order val="13"/>
          <c:tx>
            <c:strRef>
              <c:f>K!$O$2</c:f>
              <c:strCache>
                <c:ptCount val="1"/>
                <c:pt idx="0">
                  <c:v>上限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K!$A$3:$A$20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K!$O$3:$O$20</c:f>
              <c:numCache>
                <c:formatCode>General</c:formatCode>
                <c:ptCount val="18"/>
                <c:pt idx="0">
                  <c:v>5.7</c:v>
                </c:pt>
                <c:pt idx="1">
                  <c:v>5.7</c:v>
                </c:pt>
                <c:pt idx="2">
                  <c:v>5.7</c:v>
                </c:pt>
                <c:pt idx="3">
                  <c:v>5.7</c:v>
                </c:pt>
                <c:pt idx="4">
                  <c:v>5.7</c:v>
                </c:pt>
                <c:pt idx="5">
                  <c:v>5.7</c:v>
                </c:pt>
                <c:pt idx="6">
                  <c:v>5.7</c:v>
                </c:pt>
                <c:pt idx="7">
                  <c:v>5.7</c:v>
                </c:pt>
                <c:pt idx="8">
                  <c:v>5.7</c:v>
                </c:pt>
                <c:pt idx="9">
                  <c:v>5.7</c:v>
                </c:pt>
                <c:pt idx="10">
                  <c:v>5.7</c:v>
                </c:pt>
                <c:pt idx="11">
                  <c:v>5.7</c:v>
                </c:pt>
                <c:pt idx="12">
                  <c:v>5.7</c:v>
                </c:pt>
                <c:pt idx="13">
                  <c:v>5.7</c:v>
                </c:pt>
                <c:pt idx="14">
                  <c:v>5.7</c:v>
                </c:pt>
                <c:pt idx="15">
                  <c:v>5.7</c:v>
                </c:pt>
                <c:pt idx="16">
                  <c:v>5.7</c:v>
                </c:pt>
                <c:pt idx="17">
                  <c:v>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35BE-4842-9CD4-2DD52C1B30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7241216"/>
        <c:axId val="207243136"/>
      </c:lineChart>
      <c:catAx>
        <c:axId val="20724121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cap="none" spc="0" normalizeH="0" baseline="0">
                <a:solidFill>
                  <a:srgbClr val="000000"/>
                </a:solidFill>
                <a:uFill>
                  <a:solidFill>
                    <a:srgbClr val="000000"/>
                  </a:solidFill>
                </a:u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07243136"/>
        <c:crosses val="autoZero"/>
        <c:auto val="0"/>
        <c:lblAlgn val="ctr"/>
        <c:lblOffset val="100"/>
        <c:tickLblSkip val="1"/>
        <c:noMultiLvlLbl val="0"/>
      </c:catAx>
      <c:valAx>
        <c:axId val="207243136"/>
        <c:scaling>
          <c:orientation val="minMax"/>
          <c:max val="5.9"/>
          <c:min val="5.0999999999999996"/>
        </c:scaling>
        <c:delete val="0"/>
        <c:axPos val="l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</c:spPr>
        </c:majorGridlines>
        <c:numFmt formatCode="0.00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07241216"/>
        <c:crosses val="autoZero"/>
        <c:crossBetween val="between"/>
        <c:majorUnit val="0.2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11"/>
        <c:delete val="1"/>
      </c:legendEntry>
      <c:layout>
        <c:manualLayout>
          <c:xMode val="edge"/>
          <c:yMode val="edge"/>
          <c:x val="0.81758635726089801"/>
          <c:y val="0.119795656463812"/>
          <c:w val="0.16141760057771001"/>
          <c:h val="0.860405627852375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 spcFirstLastPara="0" vertOverflow="ellipsis" vert="horz" wrap="square" anchor="ctr" anchorCtr="1"/>
        <a:lstStyle/>
        <a:p>
          <a:pPr>
            <a:defRPr lang="ja-JP" sz="1200" b="0" i="0" u="none" strike="noStrike" kern="1200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</c:spPr>
  <c:txPr>
    <a:bodyPr/>
    <a:lstStyle/>
    <a:p>
      <a:pPr>
        <a:defRPr lang="ja-JP" sz="1000" b="0" i="0" u="none" strike="noStrike" baseline="0">
          <a:solidFill>
            <a:srgbClr val="000000"/>
          </a:solidFill>
          <a:latin typeface="ＭＳ Ｐゴシック" panose="020B0600070205080204" charset="-128"/>
          <a:ea typeface="ＭＳ Ｐゴシック" panose="020B0600070205080204" charset="-128"/>
          <a:cs typeface="ＭＳ Ｐゴシック" panose="020B0600070205080204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64194039591"/>
          <c:y val="7.6869252299080398E-2"/>
          <c:w val="0.601196432455949"/>
          <c:h val="0.78454618152738897"/>
        </c:manualLayout>
      </c:layout>
      <c:lineChart>
        <c:grouping val="standard"/>
        <c:varyColors val="0"/>
        <c:ser>
          <c:idx val="2"/>
          <c:order val="0"/>
          <c:tx>
            <c:strRef>
              <c:f>CL!$C$2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 cap="rnd" cmpd="sng" algn="ctr">
              <a:solidFill>
                <a:srgbClr val="FF66CC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00FF"/>
              </a:solidFill>
              <a:ln w="9525" cap="flat" cmpd="sng" algn="ctr">
                <a:solidFill>
                  <a:srgbClr val="FF00FF"/>
                </a:solidFill>
                <a:prstDash val="solid"/>
                <a:round/>
              </a:ln>
            </c:spPr>
          </c:marker>
          <c:val>
            <c:numRef>
              <c:f>CL!$C$3:$C$20</c:f>
              <c:numCache>
                <c:formatCode>0.0</c:formatCode>
                <c:ptCount val="18"/>
                <c:pt idx="0">
                  <c:v>106.27402597402597</c:v>
                </c:pt>
                <c:pt idx="1">
                  <c:v>105.94516129032263</c:v>
                </c:pt>
                <c:pt idx="2">
                  <c:v>106.91868131868131</c:v>
                </c:pt>
                <c:pt idx="3">
                  <c:v>106.14222222222222</c:v>
                </c:pt>
                <c:pt idx="4">
                  <c:v>106.17010309278351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7E-431F-A301-F9D22CC857EE}"/>
            </c:ext>
          </c:extLst>
        </c:ser>
        <c:ser>
          <c:idx val="8"/>
          <c:order val="1"/>
          <c:tx>
            <c:strRef>
              <c:f>CL!$E$2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 cap="rnd" cmpd="sng" algn="ctr">
              <a:solidFill>
                <a:srgbClr val="00FF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FF"/>
              </a:solidFill>
              <a:ln w="9525" cap="flat" cmpd="sng" algn="ctr">
                <a:solidFill>
                  <a:srgbClr val="00FFFF"/>
                </a:solidFill>
                <a:prstDash val="solid"/>
                <a:round/>
              </a:ln>
            </c:spPr>
          </c:marker>
          <c:val>
            <c:numRef>
              <c:f>CL!$E$3:$E$20</c:f>
              <c:numCache>
                <c:formatCode>0.0</c:formatCode>
                <c:ptCount val="18"/>
                <c:pt idx="0">
                  <c:v>106.91500000000001</c:v>
                </c:pt>
                <c:pt idx="1">
                  <c:v>106.633</c:v>
                </c:pt>
                <c:pt idx="2">
                  <c:v>106.315</c:v>
                </c:pt>
                <c:pt idx="3">
                  <c:v>106.17</c:v>
                </c:pt>
                <c:pt idx="4">
                  <c:v>105.53100000000001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47E-431F-A301-F9D22CC857EE}"/>
            </c:ext>
          </c:extLst>
        </c:ser>
        <c:ser>
          <c:idx val="0"/>
          <c:order val="2"/>
          <c:tx>
            <c:strRef>
              <c:f>CL!$F$2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 cap="rnd" cmpd="sng" algn="ctr">
              <a:solidFill>
                <a:srgbClr val="008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8080"/>
              </a:solidFill>
              <a:ln w="9525" cap="flat" cmpd="sng" algn="ctr">
                <a:solidFill>
                  <a:srgbClr val="008080"/>
                </a:solidFill>
                <a:prstDash val="solid"/>
                <a:round/>
              </a:ln>
            </c:spPr>
          </c:marker>
          <c:cat>
            <c:numRef>
              <c:f>CL!$A$3:$A$20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CL!$F$3:$F$20</c:f>
              <c:numCache>
                <c:formatCode>0.0</c:formatCode>
                <c:ptCount val="18"/>
                <c:pt idx="0">
                  <c:v>107.71399999999998</c:v>
                </c:pt>
                <c:pt idx="1">
                  <c:v>107.23583333333333</c:v>
                </c:pt>
                <c:pt idx="2">
                  <c:v>106.99625000000002</c:v>
                </c:pt>
                <c:pt idx="3">
                  <c:v>107.92791666666666</c:v>
                </c:pt>
                <c:pt idx="4">
                  <c:v>107.78227272727273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47E-431F-A301-F9D22CC857EE}"/>
            </c:ext>
          </c:extLst>
        </c:ser>
        <c:ser>
          <c:idx val="3"/>
          <c:order val="3"/>
          <c:tx>
            <c:strRef>
              <c:f>CL!$N$2</c:f>
              <c:strCache>
                <c:ptCount val="1"/>
                <c:pt idx="0">
                  <c:v>日立認証値</c:v>
                </c:pt>
              </c:strCache>
            </c:strRef>
          </c:tx>
          <c:spPr>
            <a:ln w="28575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x"/>
            <c:size val="7"/>
            <c:spPr>
              <a:solidFill>
                <a:srgbClr val="FF0000"/>
              </a:solidFill>
              <a:ln w="9525" cap="sq" cmpd="sng" algn="ctr">
                <a:solidFill>
                  <a:srgbClr val="FF0000"/>
                </a:solidFill>
                <a:prstDash val="solid"/>
                <a:round/>
              </a:ln>
            </c:spPr>
          </c:marker>
          <c:val>
            <c:numRef>
              <c:f>CL!$N$3:$N$20</c:f>
              <c:numCache>
                <c:formatCode>0</c:formatCode>
                <c:ptCount val="18"/>
                <c:pt idx="0">
                  <c:v>107</c:v>
                </c:pt>
                <c:pt idx="1">
                  <c:v>107</c:v>
                </c:pt>
                <c:pt idx="2">
                  <c:v>107</c:v>
                </c:pt>
                <c:pt idx="3">
                  <c:v>107</c:v>
                </c:pt>
                <c:pt idx="4">
                  <c:v>107</c:v>
                </c:pt>
                <c:pt idx="5">
                  <c:v>107</c:v>
                </c:pt>
                <c:pt idx="6">
                  <c:v>107</c:v>
                </c:pt>
                <c:pt idx="7">
                  <c:v>107</c:v>
                </c:pt>
                <c:pt idx="8">
                  <c:v>107</c:v>
                </c:pt>
                <c:pt idx="9">
                  <c:v>107</c:v>
                </c:pt>
                <c:pt idx="10">
                  <c:v>107</c:v>
                </c:pt>
                <c:pt idx="11">
                  <c:v>107</c:v>
                </c:pt>
                <c:pt idx="12">
                  <c:v>107</c:v>
                </c:pt>
                <c:pt idx="13">
                  <c:v>107</c:v>
                </c:pt>
                <c:pt idx="14">
                  <c:v>107</c:v>
                </c:pt>
                <c:pt idx="15">
                  <c:v>107</c:v>
                </c:pt>
                <c:pt idx="16">
                  <c:v>107</c:v>
                </c:pt>
                <c:pt idx="17">
                  <c:v>107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47E-431F-A301-F9D22CC857EE}"/>
            </c:ext>
          </c:extLst>
        </c:ser>
        <c:ser>
          <c:idx val="4"/>
          <c:order val="4"/>
          <c:tx>
            <c:strRef>
              <c:f>CL!$O$2</c:f>
              <c:strCache>
                <c:ptCount val="1"/>
                <c:pt idx="0">
                  <c:v>日立平均</c:v>
                </c:pt>
              </c:strCache>
            </c:strRef>
          </c:tx>
          <c:spPr>
            <a:ln w="12700" cap="rnd" cmpd="sng" algn="ctr">
              <a:solidFill>
                <a:schemeClr val="tx1"/>
              </a:solidFill>
              <a:prstDash val="solid"/>
              <a:round/>
            </a:ln>
          </c:spPr>
          <c:marker>
            <c:symbol val="square"/>
            <c:size val="6"/>
            <c:spPr>
              <a:solidFill>
                <a:schemeClr val="tx1"/>
              </a:solidFill>
            </c:spPr>
          </c:marker>
          <c:val>
            <c:numRef>
              <c:f>CL!$O$3:$O$20</c:f>
              <c:numCache>
                <c:formatCode>0.0</c:formatCode>
                <c:ptCount val="18"/>
                <c:pt idx="0">
                  <c:v>106.96767532467533</c:v>
                </c:pt>
                <c:pt idx="1">
                  <c:v>106.60466487455199</c:v>
                </c:pt>
                <c:pt idx="2">
                  <c:v>106.74331043956045</c:v>
                </c:pt>
                <c:pt idx="3">
                  <c:v>106.74671296296295</c:v>
                </c:pt>
                <c:pt idx="4">
                  <c:v>106.49445860668543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47E-431F-A301-F9D22CC857EE}"/>
            </c:ext>
          </c:extLst>
        </c:ser>
        <c:ser>
          <c:idx val="5"/>
          <c:order val="5"/>
          <c:tx>
            <c:strRef>
              <c:f>CL!$S$2</c:f>
              <c:strCache>
                <c:ptCount val="1"/>
                <c:pt idx="0">
                  <c:v>日立下限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diamond"/>
            <c:size val="6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val>
            <c:numRef>
              <c:f>CL!$S$3:$S$20</c:f>
              <c:numCache>
                <c:formatCode>General</c:formatCode>
                <c:ptCount val="18"/>
                <c:pt idx="0">
                  <c:v>104</c:v>
                </c:pt>
                <c:pt idx="1">
                  <c:v>104</c:v>
                </c:pt>
                <c:pt idx="2">
                  <c:v>104</c:v>
                </c:pt>
                <c:pt idx="3">
                  <c:v>104</c:v>
                </c:pt>
                <c:pt idx="4">
                  <c:v>104</c:v>
                </c:pt>
                <c:pt idx="5">
                  <c:v>104</c:v>
                </c:pt>
                <c:pt idx="6">
                  <c:v>104</c:v>
                </c:pt>
                <c:pt idx="7">
                  <c:v>104</c:v>
                </c:pt>
                <c:pt idx="8">
                  <c:v>104</c:v>
                </c:pt>
                <c:pt idx="9">
                  <c:v>104</c:v>
                </c:pt>
                <c:pt idx="10">
                  <c:v>104</c:v>
                </c:pt>
                <c:pt idx="11">
                  <c:v>104</c:v>
                </c:pt>
                <c:pt idx="12">
                  <c:v>104</c:v>
                </c:pt>
                <c:pt idx="13">
                  <c:v>104</c:v>
                </c:pt>
                <c:pt idx="14">
                  <c:v>104</c:v>
                </c:pt>
                <c:pt idx="15">
                  <c:v>104</c:v>
                </c:pt>
                <c:pt idx="16">
                  <c:v>104</c:v>
                </c:pt>
                <c:pt idx="17">
                  <c:v>104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47E-431F-A301-F9D22CC857EE}"/>
            </c:ext>
          </c:extLst>
        </c:ser>
        <c:ser>
          <c:idx val="6"/>
          <c:order val="6"/>
          <c:tx>
            <c:strRef>
              <c:f>CL!$T$2</c:f>
              <c:strCache>
                <c:ptCount val="1"/>
                <c:pt idx="0">
                  <c:v>日立上限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diamond"/>
            <c:size val="6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val>
            <c:numRef>
              <c:f>CL!$T$3:$T$20</c:f>
              <c:numCache>
                <c:formatCode>General</c:formatCode>
                <c:ptCount val="18"/>
                <c:pt idx="0">
                  <c:v>110</c:v>
                </c:pt>
                <c:pt idx="1">
                  <c:v>110</c:v>
                </c:pt>
                <c:pt idx="2">
                  <c:v>110</c:v>
                </c:pt>
                <c:pt idx="3">
                  <c:v>110</c:v>
                </c:pt>
                <c:pt idx="4">
                  <c:v>110</c:v>
                </c:pt>
                <c:pt idx="5">
                  <c:v>110</c:v>
                </c:pt>
                <c:pt idx="6">
                  <c:v>110</c:v>
                </c:pt>
                <c:pt idx="7">
                  <c:v>110</c:v>
                </c:pt>
                <c:pt idx="8">
                  <c:v>110</c:v>
                </c:pt>
                <c:pt idx="9">
                  <c:v>110</c:v>
                </c:pt>
                <c:pt idx="10">
                  <c:v>110</c:v>
                </c:pt>
                <c:pt idx="11">
                  <c:v>110</c:v>
                </c:pt>
                <c:pt idx="12">
                  <c:v>110</c:v>
                </c:pt>
                <c:pt idx="13">
                  <c:v>110</c:v>
                </c:pt>
                <c:pt idx="14">
                  <c:v>110</c:v>
                </c:pt>
                <c:pt idx="15">
                  <c:v>110</c:v>
                </c:pt>
                <c:pt idx="16">
                  <c:v>110</c:v>
                </c:pt>
                <c:pt idx="17">
                  <c:v>110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47E-431F-A301-F9D22CC857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960512"/>
        <c:axId val="206966784"/>
      </c:lineChart>
      <c:catAx>
        <c:axId val="20696051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05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06966784"/>
        <c:crosses val="autoZero"/>
        <c:auto val="0"/>
        <c:lblAlgn val="ctr"/>
        <c:lblOffset val="100"/>
        <c:noMultiLvlLbl val="0"/>
      </c:catAx>
      <c:valAx>
        <c:axId val="206966784"/>
        <c:scaling>
          <c:orientation val="minMax"/>
          <c:max val="113"/>
          <c:min val="101"/>
        </c:scaling>
        <c:delete val="0"/>
        <c:axPos val="l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</c:spPr>
        </c:majorGridlines>
        <c:numFmt formatCode="0.0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06960512"/>
        <c:crosses val="autoZero"/>
        <c:crossBetween val="between"/>
        <c:majorUnit val="3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029749719781801"/>
          <c:y val="0.163308642626673"/>
          <c:w val="0.19592936600651201"/>
          <c:h val="0.6928491367908270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 spcFirstLastPara="0" vertOverflow="ellipsis" vert="horz" wrap="square" anchor="ctr" anchorCtr="1"/>
        <a:lstStyle/>
        <a:p>
          <a:pPr>
            <a:defRPr lang="ja-JP" sz="1200" b="0" i="0" u="none" strike="noStrike" kern="1200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</c:spPr>
  <c:txPr>
    <a:bodyPr/>
    <a:lstStyle/>
    <a:p>
      <a:pPr>
        <a:defRPr lang="ja-JP" sz="950" b="0" i="0" u="none" strike="noStrike" baseline="0">
          <a:solidFill>
            <a:srgbClr val="000000"/>
          </a:solidFill>
          <a:latin typeface="ＭＳ Ｐゴシック" panose="020B0600070205080204" charset="-128"/>
          <a:ea typeface="ＭＳ Ｐゴシック" panose="020B0600070205080204" charset="-128"/>
          <a:cs typeface="ＭＳ Ｐゴシック" panose="020B0600070205080204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607530015153301"/>
          <c:y val="7.6853887667399604E-2"/>
          <c:w val="0.59906749038349405"/>
          <c:h val="0.78458924645212902"/>
        </c:manualLayout>
      </c:layout>
      <c:lineChart>
        <c:grouping val="standard"/>
        <c:varyColors val="0"/>
        <c:ser>
          <c:idx val="10"/>
          <c:order val="0"/>
          <c:tx>
            <c:strRef>
              <c:f>CL!$B$2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 cap="rnd" cmpd="sng" algn="ctr">
              <a:solidFill>
                <a:srgbClr val="0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80"/>
              </a:solidFill>
              <a:ln w="9525" cap="flat" cmpd="sng" algn="ctr">
                <a:solidFill>
                  <a:srgbClr val="000080"/>
                </a:solidFill>
                <a:prstDash val="solid"/>
                <a:round/>
              </a:ln>
            </c:spPr>
          </c:marker>
          <c:cat>
            <c:numRef>
              <c:f>CL!$A$3:$A$20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CL!$B$3:$B$17</c:f>
              <c:numCache>
                <c:formatCode>0.0</c:formatCode>
                <c:ptCount val="15"/>
                <c:pt idx="0">
                  <c:v>108.83888888888892</c:v>
                </c:pt>
                <c:pt idx="1">
                  <c:v>108.9</c:v>
                </c:pt>
                <c:pt idx="2">
                  <c:v>108.75000000000001</c:v>
                </c:pt>
                <c:pt idx="3">
                  <c:v>108.65000000000002</c:v>
                </c:pt>
                <c:pt idx="4">
                  <c:v>108.66499999999999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B5-4B30-8D74-BDB9A9C449B7}"/>
            </c:ext>
          </c:extLst>
        </c:ser>
        <c:ser>
          <c:idx val="1"/>
          <c:order val="1"/>
          <c:tx>
            <c:strRef>
              <c:f>CL!$D$2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 cap="rnd" cmpd="sng" algn="ctr">
              <a:solidFill>
                <a:srgbClr val="FF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FF00"/>
              </a:solidFill>
              <a:ln w="9525" cap="flat" cmpd="sng" algn="ctr">
                <a:solidFill>
                  <a:srgbClr val="FFFF00"/>
                </a:solidFill>
                <a:prstDash val="solid"/>
                <a:round/>
              </a:ln>
            </c:spPr>
          </c:marker>
          <c:cat>
            <c:numRef>
              <c:f>CL!$A$3:$A$20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CL!$D$3:$D$20</c:f>
              <c:numCache>
                <c:formatCode>0.0</c:formatCode>
                <c:ptCount val="18"/>
                <c:pt idx="0">
                  <c:v>107.39411764705901</c:v>
                </c:pt>
                <c:pt idx="1">
                  <c:v>107.28235294117647</c:v>
                </c:pt>
                <c:pt idx="2">
                  <c:v>107.136842105263</c:v>
                </c:pt>
                <c:pt idx="3">
                  <c:v>107.37647058823499</c:v>
                </c:pt>
                <c:pt idx="4">
                  <c:v>107.15625000000001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7B5-4B30-8D74-BDB9A9C449B7}"/>
            </c:ext>
          </c:extLst>
        </c:ser>
        <c:ser>
          <c:idx val="2"/>
          <c:order val="2"/>
          <c:tx>
            <c:strRef>
              <c:f>CL!$G$2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 cap="rnd" cmpd="sng" algn="ctr">
              <a:solidFill>
                <a:srgbClr val="00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00"/>
              </a:solidFill>
              <a:ln w="9525" cap="flat" cmpd="sng" algn="ctr">
                <a:solidFill>
                  <a:srgbClr val="00FF00"/>
                </a:solidFill>
                <a:prstDash val="solid"/>
                <a:round/>
              </a:ln>
            </c:spPr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7B5-4B30-8D74-BDB9A9C449B7}"/>
            </c:ext>
          </c:extLst>
        </c:ser>
        <c:ser>
          <c:idx val="9"/>
          <c:order val="3"/>
          <c:tx>
            <c:strRef>
              <c:f>CL!$H$2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 cap="rnd" cmpd="sng" algn="ctr">
              <a:solidFill>
                <a:srgbClr val="00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FF"/>
              </a:solidFill>
              <a:ln w="9525" cap="flat" cmpd="sng" algn="ctr">
                <a:solidFill>
                  <a:srgbClr val="0000FF"/>
                </a:solidFill>
                <a:prstDash val="solid"/>
                <a:round/>
              </a:ln>
            </c:spPr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97B5-4B30-8D74-BDB9A9C449B7}"/>
            </c:ext>
          </c:extLst>
        </c:ser>
        <c:ser>
          <c:idx val="4"/>
          <c:order val="4"/>
          <c:tx>
            <c:strRef>
              <c:f>CL!$I$2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 cap="rnd" cmpd="sng" algn="ctr">
              <a:solidFill>
                <a:srgbClr val="FF66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6600"/>
              </a:solidFill>
              <a:ln w="9525" cap="flat" cmpd="sng" algn="ctr">
                <a:solidFill>
                  <a:srgbClr val="FF6600"/>
                </a:solidFill>
                <a:prstDash val="solid"/>
                <a:round/>
              </a:ln>
            </c:spPr>
          </c:marker>
          <c:cat>
            <c:numRef>
              <c:f>CL!$A$3:$A$20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CL!$I$3:$I$20</c:f>
              <c:numCache>
                <c:formatCode>0.0</c:formatCode>
                <c:ptCount val="18"/>
                <c:pt idx="1">
                  <c:v>107.05</c:v>
                </c:pt>
                <c:pt idx="2">
                  <c:v>107.45</c:v>
                </c:pt>
                <c:pt idx="3">
                  <c:v>107.02</c:v>
                </c:pt>
                <c:pt idx="4">
                  <c:v>107.21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7B5-4B30-8D74-BDB9A9C449B7}"/>
            </c:ext>
          </c:extLst>
        </c:ser>
        <c:ser>
          <c:idx val="5"/>
          <c:order val="5"/>
          <c:tx>
            <c:strRef>
              <c:f>CL!$J$2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 cap="rnd" cmpd="sng" algn="ctr">
              <a:solidFill>
                <a:srgbClr val="8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800080"/>
              </a:solidFill>
            </c:spPr>
          </c:marker>
          <c:val>
            <c:numRef>
              <c:f>CL!$J$3:$J$20</c:f>
              <c:numCache>
                <c:formatCode>0.0</c:formatCode>
                <c:ptCount val="18"/>
                <c:pt idx="1">
                  <c:v>108.21052631578948</c:v>
                </c:pt>
                <c:pt idx="2">
                  <c:v>108.4</c:v>
                </c:pt>
                <c:pt idx="3">
                  <c:v>108.05555555555556</c:v>
                </c:pt>
                <c:pt idx="4">
                  <c:v>108.38461538461539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7B5-4B30-8D74-BDB9A9C449B7}"/>
            </c:ext>
          </c:extLst>
        </c:ser>
        <c:ser>
          <c:idx val="6"/>
          <c:order val="6"/>
          <c:tx>
            <c:strRef>
              <c:f>CL!$K$2</c:f>
              <c:strCache>
                <c:ptCount val="1"/>
                <c:pt idx="0">
                  <c:v>日立以外認証値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CL!$A$3:$A$20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CL!$K$3:$K$20</c:f>
              <c:numCache>
                <c:formatCode>0</c:formatCode>
                <c:ptCount val="18"/>
                <c:pt idx="0">
                  <c:v>109</c:v>
                </c:pt>
                <c:pt idx="1">
                  <c:v>109</c:v>
                </c:pt>
                <c:pt idx="2">
                  <c:v>109</c:v>
                </c:pt>
                <c:pt idx="3">
                  <c:v>109</c:v>
                </c:pt>
                <c:pt idx="4">
                  <c:v>109</c:v>
                </c:pt>
                <c:pt idx="5">
                  <c:v>109</c:v>
                </c:pt>
                <c:pt idx="6">
                  <c:v>109</c:v>
                </c:pt>
                <c:pt idx="7">
                  <c:v>109</c:v>
                </c:pt>
                <c:pt idx="8">
                  <c:v>109</c:v>
                </c:pt>
                <c:pt idx="9">
                  <c:v>109</c:v>
                </c:pt>
                <c:pt idx="10">
                  <c:v>109</c:v>
                </c:pt>
                <c:pt idx="11">
                  <c:v>109</c:v>
                </c:pt>
                <c:pt idx="12">
                  <c:v>109</c:v>
                </c:pt>
                <c:pt idx="13">
                  <c:v>109</c:v>
                </c:pt>
                <c:pt idx="14">
                  <c:v>109</c:v>
                </c:pt>
                <c:pt idx="15">
                  <c:v>109</c:v>
                </c:pt>
                <c:pt idx="16">
                  <c:v>109</c:v>
                </c:pt>
                <c:pt idx="17">
                  <c:v>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7B5-4B30-8D74-BDB9A9C449B7}"/>
            </c:ext>
          </c:extLst>
        </c:ser>
        <c:ser>
          <c:idx val="0"/>
          <c:order val="7"/>
          <c:tx>
            <c:strRef>
              <c:f>CL!$L$2</c:f>
              <c:strCache>
                <c:ptCount val="1"/>
                <c:pt idx="0">
                  <c:v>日立以外平均</c:v>
                </c:pt>
              </c:strCache>
            </c:strRef>
          </c:tx>
          <c:spPr>
            <a:ln w="12700" cap="rnd" cmpd="sng" algn="ctr">
              <a:solidFill>
                <a:schemeClr val="tx1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chemeClr val="tx1"/>
              </a:solidFill>
            </c:spPr>
          </c:marker>
          <c:val>
            <c:numRef>
              <c:f>CL!$L$3:$L$20</c:f>
              <c:numCache>
                <c:formatCode>0.0</c:formatCode>
                <c:ptCount val="18"/>
                <c:pt idx="0">
                  <c:v>108.13275163398698</c:v>
                </c:pt>
                <c:pt idx="1">
                  <c:v>108.04197987616099</c:v>
                </c:pt>
                <c:pt idx="2">
                  <c:v>108.14714035087717</c:v>
                </c:pt>
                <c:pt idx="3">
                  <c:v>107.95600435729843</c:v>
                </c:pt>
                <c:pt idx="4">
                  <c:v>108.02264423076923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7B5-4B30-8D74-BDB9A9C449B7}"/>
            </c:ext>
          </c:extLst>
        </c:ser>
        <c:ser>
          <c:idx val="11"/>
          <c:order val="8"/>
          <c:tx>
            <c:strRef>
              <c:f>CL!$Q$2</c:f>
              <c:strCache>
                <c:ptCount val="1"/>
                <c:pt idx="0">
                  <c:v>日立以外下限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6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CL!$A$3:$A$20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CL!$Q$3:$Q$20</c:f>
              <c:numCache>
                <c:formatCode>General</c:formatCode>
                <c:ptCount val="18"/>
                <c:pt idx="0">
                  <c:v>106</c:v>
                </c:pt>
                <c:pt idx="1">
                  <c:v>106</c:v>
                </c:pt>
                <c:pt idx="2">
                  <c:v>106</c:v>
                </c:pt>
                <c:pt idx="3">
                  <c:v>106</c:v>
                </c:pt>
                <c:pt idx="4">
                  <c:v>106</c:v>
                </c:pt>
                <c:pt idx="5">
                  <c:v>106</c:v>
                </c:pt>
                <c:pt idx="6">
                  <c:v>106</c:v>
                </c:pt>
                <c:pt idx="7">
                  <c:v>106</c:v>
                </c:pt>
                <c:pt idx="8">
                  <c:v>106</c:v>
                </c:pt>
                <c:pt idx="9">
                  <c:v>106</c:v>
                </c:pt>
                <c:pt idx="10">
                  <c:v>106</c:v>
                </c:pt>
                <c:pt idx="11">
                  <c:v>106</c:v>
                </c:pt>
                <c:pt idx="12">
                  <c:v>106</c:v>
                </c:pt>
                <c:pt idx="13">
                  <c:v>106</c:v>
                </c:pt>
                <c:pt idx="14">
                  <c:v>106</c:v>
                </c:pt>
                <c:pt idx="15">
                  <c:v>106</c:v>
                </c:pt>
                <c:pt idx="16">
                  <c:v>106</c:v>
                </c:pt>
                <c:pt idx="17">
                  <c:v>106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7B5-4B30-8D74-BDB9A9C449B7}"/>
            </c:ext>
          </c:extLst>
        </c:ser>
        <c:ser>
          <c:idx val="7"/>
          <c:order val="9"/>
          <c:tx>
            <c:strRef>
              <c:f>CL!$R$2</c:f>
              <c:strCache>
                <c:ptCount val="1"/>
                <c:pt idx="0">
                  <c:v>日立以外上限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CL!$A$3:$A$20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CL!$R$3:$R$20</c:f>
              <c:numCache>
                <c:formatCode>General</c:formatCode>
                <c:ptCount val="18"/>
                <c:pt idx="0">
                  <c:v>112</c:v>
                </c:pt>
                <c:pt idx="1">
                  <c:v>112</c:v>
                </c:pt>
                <c:pt idx="2">
                  <c:v>112</c:v>
                </c:pt>
                <c:pt idx="3">
                  <c:v>112</c:v>
                </c:pt>
                <c:pt idx="4">
                  <c:v>112</c:v>
                </c:pt>
                <c:pt idx="5">
                  <c:v>112</c:v>
                </c:pt>
                <c:pt idx="6">
                  <c:v>112</c:v>
                </c:pt>
                <c:pt idx="7">
                  <c:v>112</c:v>
                </c:pt>
                <c:pt idx="8">
                  <c:v>112</c:v>
                </c:pt>
                <c:pt idx="9">
                  <c:v>112</c:v>
                </c:pt>
                <c:pt idx="10">
                  <c:v>112</c:v>
                </c:pt>
                <c:pt idx="11">
                  <c:v>112</c:v>
                </c:pt>
                <c:pt idx="12">
                  <c:v>112</c:v>
                </c:pt>
                <c:pt idx="13">
                  <c:v>112</c:v>
                </c:pt>
                <c:pt idx="14">
                  <c:v>112</c:v>
                </c:pt>
                <c:pt idx="15">
                  <c:v>112</c:v>
                </c:pt>
                <c:pt idx="16">
                  <c:v>112</c:v>
                </c:pt>
                <c:pt idx="17">
                  <c:v>112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7B5-4B30-8D74-BDB9A9C449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7041280"/>
        <c:axId val="207042816"/>
      </c:lineChart>
      <c:catAx>
        <c:axId val="20704128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05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07042816"/>
        <c:crosses val="autoZero"/>
        <c:auto val="0"/>
        <c:lblAlgn val="ctr"/>
        <c:lblOffset val="100"/>
        <c:tickLblSkip val="1"/>
        <c:noMultiLvlLbl val="0"/>
      </c:catAx>
      <c:valAx>
        <c:axId val="207042816"/>
        <c:scaling>
          <c:orientation val="minMax"/>
          <c:max val="115"/>
          <c:min val="103"/>
        </c:scaling>
        <c:delete val="0"/>
        <c:axPos val="l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</c:spPr>
        </c:majorGridlines>
        <c:numFmt formatCode="0.0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07041280"/>
        <c:crosses val="autoZero"/>
        <c:crossBetween val="between"/>
        <c:majorUnit val="3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605841391240801"/>
          <c:y val="0.110960172407851"/>
          <c:w val="0.25044467502569701"/>
          <c:h val="0.8648205287181499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 spcFirstLastPara="0" vertOverflow="ellipsis" vert="horz" wrap="square" anchor="ctr" anchorCtr="1"/>
        <a:lstStyle/>
        <a:p>
          <a:pPr>
            <a:defRPr lang="ja-JP" sz="1200" b="0" i="0" u="none" strike="noStrike" kern="1200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</c:spPr>
  <c:txPr>
    <a:bodyPr/>
    <a:lstStyle/>
    <a:p>
      <a:pPr>
        <a:defRPr lang="ja-JP" sz="1050" b="0" i="0" u="none" strike="noStrike" baseline="0">
          <a:solidFill>
            <a:srgbClr val="000000"/>
          </a:solidFill>
          <a:latin typeface="ＭＳ Ｐゴシック" panose="020B0600070205080204" charset="-128"/>
          <a:ea typeface="ＭＳ Ｐゴシック" panose="020B0600070205080204" charset="-128"/>
          <a:cs typeface="ＭＳ Ｐゴシック" panose="020B0600070205080204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578067434943306E-2"/>
          <c:y val="6.6537633500045795E-2"/>
          <c:w val="0.69440876341583802"/>
          <c:h val="0.72697485186904498"/>
        </c:manualLayout>
      </c:layout>
      <c:lineChart>
        <c:grouping val="standard"/>
        <c:varyColors val="0"/>
        <c:ser>
          <c:idx val="0"/>
          <c:order val="0"/>
          <c:tx>
            <c:strRef>
              <c:f>Ca!$B$2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 cap="rnd" cmpd="sng" algn="ctr">
              <a:solidFill>
                <a:srgbClr val="0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80"/>
              </a:solidFill>
              <a:ln w="9525" cap="flat" cmpd="sng" algn="ctr">
                <a:solidFill>
                  <a:srgbClr val="000080"/>
                </a:solidFill>
                <a:prstDash val="solid"/>
                <a:round/>
              </a:ln>
            </c:spPr>
          </c:marker>
          <c:cat>
            <c:numRef>
              <c:f>Ca!$A$3:$A$20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Ca!$B$3:$B$20</c:f>
              <c:numCache>
                <c:formatCode>0.00</c:formatCode>
                <c:ptCount val="18"/>
                <c:pt idx="0">
                  <c:v>11.172222222222221</c:v>
                </c:pt>
                <c:pt idx="1">
                  <c:v>11.176190476190474</c:v>
                </c:pt>
                <c:pt idx="2">
                  <c:v>11.18636363636363</c:v>
                </c:pt>
                <c:pt idx="3">
                  <c:v>11.184999999999997</c:v>
                </c:pt>
                <c:pt idx="4">
                  <c:v>11.204999999999998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53-418B-BB94-FF7DB09D049F}"/>
            </c:ext>
          </c:extLst>
        </c:ser>
        <c:ser>
          <c:idx val="1"/>
          <c:order val="1"/>
          <c:tx>
            <c:strRef>
              <c:f>Ca!$C$2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 cap="rnd" cmpd="sng" algn="ctr">
              <a:solidFill>
                <a:srgbClr val="FF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66CC"/>
              </a:solidFill>
              <a:ln w="9525" cap="flat" cmpd="sng" algn="ctr">
                <a:solidFill>
                  <a:srgbClr val="FF00FF"/>
                </a:solidFill>
                <a:prstDash val="solid"/>
                <a:round/>
              </a:ln>
            </c:spPr>
          </c:marker>
          <c:cat>
            <c:numRef>
              <c:f>Ca!$A$3:$A$20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Ca!$C$3:$C$20</c:f>
              <c:numCache>
                <c:formatCode>0.00</c:formatCode>
                <c:ptCount val="18"/>
                <c:pt idx="0">
                  <c:v>11.251999999999997</c:v>
                </c:pt>
                <c:pt idx="1">
                  <c:v>11.351250000000002</c:v>
                </c:pt>
                <c:pt idx="2">
                  <c:v>11.367826086956521</c:v>
                </c:pt>
                <c:pt idx="3">
                  <c:v>11.452</c:v>
                </c:pt>
                <c:pt idx="4">
                  <c:v>11.440392156862744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53-418B-BB94-FF7DB09D049F}"/>
            </c:ext>
          </c:extLst>
        </c:ser>
        <c:ser>
          <c:idx val="2"/>
          <c:order val="2"/>
          <c:tx>
            <c:strRef>
              <c:f>Ca!$D$2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 cap="rnd" cmpd="sng" algn="ctr">
              <a:solidFill>
                <a:srgbClr val="FF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FF00"/>
              </a:solidFill>
              <a:ln w="9525" cap="flat" cmpd="sng" algn="ctr">
                <a:solidFill>
                  <a:srgbClr val="FFFF00"/>
                </a:solidFill>
                <a:prstDash val="solid"/>
                <a:round/>
              </a:ln>
            </c:spPr>
          </c:marker>
          <c:cat>
            <c:numRef>
              <c:f>Ca!$A$3:$A$20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Ca!$D$3:$D$20</c:f>
              <c:numCache>
                <c:formatCode>0.00</c:formatCode>
                <c:ptCount val="18"/>
                <c:pt idx="0">
                  <c:v>11.1235294117647</c:v>
                </c:pt>
                <c:pt idx="1">
                  <c:v>11.094444444444441</c:v>
                </c:pt>
                <c:pt idx="2">
                  <c:v>11.154999999999999</c:v>
                </c:pt>
                <c:pt idx="3">
                  <c:v>11.215</c:v>
                </c:pt>
                <c:pt idx="4">
                  <c:v>11.131578947368419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D53-418B-BB94-FF7DB09D049F}"/>
            </c:ext>
          </c:extLst>
        </c:ser>
        <c:ser>
          <c:idx val="4"/>
          <c:order val="3"/>
          <c:tx>
            <c:strRef>
              <c:f>Ca!$E$2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 cap="rnd" cmpd="sng" algn="ctr">
              <a:solidFill>
                <a:srgbClr val="00FF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FF"/>
              </a:solidFill>
              <a:ln w="9525" cap="flat" cmpd="sng" algn="ctr">
                <a:solidFill>
                  <a:srgbClr val="00FFFF"/>
                </a:solidFill>
                <a:prstDash val="solid"/>
                <a:round/>
              </a:ln>
            </c:spPr>
          </c:marker>
          <c:cat>
            <c:numRef>
              <c:f>Ca!$A$3:$A$20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Ca!$E$3:$E$20</c:f>
              <c:numCache>
                <c:formatCode>0.00</c:formatCode>
                <c:ptCount val="18"/>
                <c:pt idx="0">
                  <c:v>10.957000000000001</c:v>
                </c:pt>
                <c:pt idx="1">
                  <c:v>10.903</c:v>
                </c:pt>
                <c:pt idx="2">
                  <c:v>10.920999999999999</c:v>
                </c:pt>
                <c:pt idx="3">
                  <c:v>10.861000000000001</c:v>
                </c:pt>
                <c:pt idx="4">
                  <c:v>11.255000000000001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D53-418B-BB94-FF7DB09D049F}"/>
            </c:ext>
          </c:extLst>
        </c:ser>
        <c:ser>
          <c:idx val="6"/>
          <c:order val="4"/>
          <c:tx>
            <c:strRef>
              <c:f>Ca!$F$2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 cap="rnd" cmpd="sng" algn="ctr">
              <a:solidFill>
                <a:srgbClr val="008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8080"/>
              </a:solidFill>
              <a:ln w="9525" cap="flat" cmpd="sng" algn="ctr">
                <a:solidFill>
                  <a:srgbClr val="008080"/>
                </a:solidFill>
                <a:prstDash val="solid"/>
                <a:round/>
              </a:ln>
            </c:spPr>
          </c:marker>
          <c:cat>
            <c:numRef>
              <c:f>Ca!$A$3:$A$20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Ca!$F$3:$F$20</c:f>
              <c:numCache>
                <c:formatCode>0.00</c:formatCode>
                <c:ptCount val="18"/>
                <c:pt idx="0">
                  <c:v>11.207999999999998</c:v>
                </c:pt>
                <c:pt idx="1">
                  <c:v>11.1875</c:v>
                </c:pt>
                <c:pt idx="2">
                  <c:v>11.12</c:v>
                </c:pt>
                <c:pt idx="3">
                  <c:v>11.065833333333337</c:v>
                </c:pt>
                <c:pt idx="4">
                  <c:v>11.054347826086957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D53-418B-BB94-FF7DB09D049F}"/>
            </c:ext>
          </c:extLst>
        </c:ser>
        <c:ser>
          <c:idx val="7"/>
          <c:order val="5"/>
          <c:tx>
            <c:strRef>
              <c:f>Ca!$G$2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 cap="rnd" cmpd="sng" algn="ctr">
              <a:solidFill>
                <a:srgbClr val="00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00"/>
              </a:solidFill>
              <a:ln w="9525" cap="flat" cmpd="sng" algn="ctr">
                <a:solidFill>
                  <a:srgbClr val="00FF00"/>
                </a:solidFill>
                <a:prstDash val="solid"/>
                <a:round/>
              </a:ln>
            </c:spPr>
          </c:marker>
          <c:cat>
            <c:numRef>
              <c:f>Ca!$A$3:$A$20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Ca!$G$3:$G$20</c:f>
              <c:numCache>
                <c:formatCode>0.00</c:formatCode>
                <c:ptCount val="18"/>
                <c:pt idx="0">
                  <c:v>11.007999999999999</c:v>
                </c:pt>
                <c:pt idx="1">
                  <c:v>11.074999999999999</c:v>
                </c:pt>
                <c:pt idx="2">
                  <c:v>11.147</c:v>
                </c:pt>
                <c:pt idx="3">
                  <c:v>11.153</c:v>
                </c:pt>
                <c:pt idx="4">
                  <c:v>11.192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D53-418B-BB94-FF7DB09D049F}"/>
            </c:ext>
          </c:extLst>
        </c:ser>
        <c:ser>
          <c:idx val="8"/>
          <c:order val="6"/>
          <c:tx>
            <c:strRef>
              <c:f>Ca!$H$2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 cap="rnd" cmpd="sng" algn="ctr">
              <a:solidFill>
                <a:srgbClr val="00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FF"/>
              </a:solidFill>
              <a:ln w="9525" cap="flat" cmpd="sng" algn="ctr">
                <a:solidFill>
                  <a:srgbClr val="0000FF"/>
                </a:solidFill>
                <a:prstDash val="solid"/>
                <a:round/>
              </a:ln>
            </c:spPr>
          </c:marker>
          <c:cat>
            <c:numRef>
              <c:f>Ca!$A$3:$A$20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Ca!$H$3:$H$20</c:f>
              <c:numCache>
                <c:formatCode>0.00</c:formatCode>
                <c:ptCount val="18"/>
                <c:pt idx="0">
                  <c:v>11.11</c:v>
                </c:pt>
                <c:pt idx="1">
                  <c:v>11.1</c:v>
                </c:pt>
                <c:pt idx="2">
                  <c:v>11.16</c:v>
                </c:pt>
                <c:pt idx="3">
                  <c:v>11.13</c:v>
                </c:pt>
                <c:pt idx="4">
                  <c:v>11.15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D53-418B-BB94-FF7DB09D049F}"/>
            </c:ext>
          </c:extLst>
        </c:ser>
        <c:ser>
          <c:idx val="3"/>
          <c:order val="7"/>
          <c:tx>
            <c:strRef>
              <c:f>Ca!$I$2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 cap="rnd" cmpd="sng" algn="ctr">
              <a:solidFill>
                <a:srgbClr val="FF66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6600"/>
              </a:solidFill>
              <a:ln w="9525" cap="flat" cmpd="sng" algn="ctr">
                <a:solidFill>
                  <a:srgbClr val="FF6600"/>
                </a:solidFill>
                <a:prstDash val="solid"/>
                <a:round/>
              </a:ln>
            </c:spPr>
          </c:marker>
          <c:cat>
            <c:numRef>
              <c:f>Ca!$A$3:$A$20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Ca!$I$3:$I$20</c:f>
              <c:numCache>
                <c:formatCode>0.00</c:formatCode>
                <c:ptCount val="18"/>
                <c:pt idx="1">
                  <c:v>11.37</c:v>
                </c:pt>
                <c:pt idx="2">
                  <c:v>11.26</c:v>
                </c:pt>
                <c:pt idx="3">
                  <c:v>10.98</c:v>
                </c:pt>
                <c:pt idx="4">
                  <c:v>11.03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D53-418B-BB94-FF7DB09D049F}"/>
            </c:ext>
          </c:extLst>
        </c:ser>
        <c:ser>
          <c:idx val="14"/>
          <c:order val="8"/>
          <c:tx>
            <c:strRef>
              <c:f>Ca!$J$2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 cap="rnd" cmpd="sng" algn="ctr">
              <a:solidFill>
                <a:srgbClr val="8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800080"/>
              </a:solidFill>
              <a:ln w="9525" cap="flat" cmpd="sng" algn="ctr">
                <a:solidFill>
                  <a:srgbClr val="800080"/>
                </a:solidFill>
                <a:prstDash val="solid"/>
                <a:round/>
              </a:ln>
            </c:spPr>
          </c:marker>
          <c:cat>
            <c:numRef>
              <c:f>Ca!$A$3:$A$20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Ca!$J$3:$J$20</c:f>
              <c:numCache>
                <c:formatCode>0.00</c:formatCode>
                <c:ptCount val="18"/>
                <c:pt idx="1">
                  <c:v>11.021052631578947</c:v>
                </c:pt>
                <c:pt idx="2">
                  <c:v>11.06</c:v>
                </c:pt>
                <c:pt idx="3">
                  <c:v>11.133333333333333</c:v>
                </c:pt>
                <c:pt idx="4">
                  <c:v>11.076923076923077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D53-418B-BB94-FF7DB09D049F}"/>
            </c:ext>
          </c:extLst>
        </c:ser>
        <c:ser>
          <c:idx val="9"/>
          <c:order val="9"/>
          <c:tx>
            <c:strRef>
              <c:f>Ca!$K$2</c:f>
              <c:strCache>
                <c:ptCount val="1"/>
                <c:pt idx="0">
                  <c:v>認証値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Ca!$A$3:$A$20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Ca!$K$3:$K$20</c:f>
              <c:numCache>
                <c:formatCode>0.0</c:formatCode>
                <c:ptCount val="18"/>
                <c:pt idx="0">
                  <c:v>11.2</c:v>
                </c:pt>
                <c:pt idx="1">
                  <c:v>11.2</c:v>
                </c:pt>
                <c:pt idx="2">
                  <c:v>11.2</c:v>
                </c:pt>
                <c:pt idx="3">
                  <c:v>11.2</c:v>
                </c:pt>
                <c:pt idx="4">
                  <c:v>11.2</c:v>
                </c:pt>
                <c:pt idx="5">
                  <c:v>11.2</c:v>
                </c:pt>
                <c:pt idx="6">
                  <c:v>11.2</c:v>
                </c:pt>
                <c:pt idx="7">
                  <c:v>11.2</c:v>
                </c:pt>
                <c:pt idx="8">
                  <c:v>11.2</c:v>
                </c:pt>
                <c:pt idx="9">
                  <c:v>11.2</c:v>
                </c:pt>
                <c:pt idx="10">
                  <c:v>11.2</c:v>
                </c:pt>
                <c:pt idx="11">
                  <c:v>11.2</c:v>
                </c:pt>
                <c:pt idx="12">
                  <c:v>11.2</c:v>
                </c:pt>
                <c:pt idx="13">
                  <c:v>11.2</c:v>
                </c:pt>
                <c:pt idx="14">
                  <c:v>11.2</c:v>
                </c:pt>
                <c:pt idx="15">
                  <c:v>11.2</c:v>
                </c:pt>
                <c:pt idx="16">
                  <c:v>11.2</c:v>
                </c:pt>
                <c:pt idx="17">
                  <c:v>11.2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D53-418B-BB94-FF7DB09D049F}"/>
            </c:ext>
          </c:extLst>
        </c:ser>
        <c:ser>
          <c:idx val="10"/>
          <c:order val="10"/>
          <c:tx>
            <c:strRef>
              <c:f>Ca!$L$2</c:f>
              <c:strCache>
                <c:ptCount val="1"/>
                <c:pt idx="0">
                  <c:v>9病院平均</c:v>
                </c:pt>
              </c:strCache>
            </c:strRef>
          </c:tx>
          <c:spPr>
            <a:ln w="12700" cap="rnd" cmpd="sng" algn="ctr">
              <a:solidFill>
                <a:srgbClr val="00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000000"/>
              </a:solidFill>
              <a:ln w="9525" cap="flat" cmpd="sng" algn="ctr">
                <a:solidFill>
                  <a:srgbClr val="000000"/>
                </a:solidFill>
                <a:prstDash val="solid"/>
                <a:round/>
              </a:ln>
            </c:spPr>
          </c:marker>
          <c:cat>
            <c:numRef>
              <c:f>Ca!$A$3:$A$20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Ca!$L$3:$L$20</c:f>
              <c:numCache>
                <c:formatCode>0.00</c:formatCode>
                <c:ptCount val="18"/>
                <c:pt idx="0">
                  <c:v>11.118678804855275</c:v>
                </c:pt>
                <c:pt idx="1">
                  <c:v>11.142048616912652</c:v>
                </c:pt>
                <c:pt idx="2">
                  <c:v>11.153021080368907</c:v>
                </c:pt>
                <c:pt idx="3">
                  <c:v>11.130574074074072</c:v>
                </c:pt>
                <c:pt idx="4">
                  <c:v>11.170582445249021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D53-418B-BB94-FF7DB09D049F}"/>
            </c:ext>
          </c:extLst>
        </c:ser>
        <c:ser>
          <c:idx val="11"/>
          <c:order val="11"/>
          <c:tx>
            <c:strRef>
              <c:f>Ca!$M$2</c:f>
              <c:strCache>
                <c:ptCount val="1"/>
                <c:pt idx="0">
                  <c:v>R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triangle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Ca!$A$3:$A$20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Ca!$M$3:$M$20</c:f>
              <c:numCache>
                <c:formatCode>0.00</c:formatCode>
                <c:ptCount val="18"/>
                <c:pt idx="0">
                  <c:v>0.29499999999999638</c:v>
                </c:pt>
                <c:pt idx="1">
                  <c:v>0.46699999999999875</c:v>
                </c:pt>
                <c:pt idx="2">
                  <c:v>0.44682608695652171</c:v>
                </c:pt>
                <c:pt idx="3">
                  <c:v>0.5909999999999993</c:v>
                </c:pt>
                <c:pt idx="4">
                  <c:v>0.41039215686274488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AD53-418B-BB94-FF7DB09D049F}"/>
            </c:ext>
          </c:extLst>
        </c:ser>
        <c:ser>
          <c:idx val="12"/>
          <c:order val="12"/>
          <c:tx>
            <c:strRef>
              <c:f>Ca!$N$2</c:f>
              <c:strCache>
                <c:ptCount val="1"/>
                <c:pt idx="0">
                  <c:v>下限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Ca!$A$3:$A$20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Ca!$N$3:$N$20</c:f>
              <c:numCache>
                <c:formatCode>0.0</c:formatCode>
                <c:ptCount val="18"/>
                <c:pt idx="0">
                  <c:v>10.7</c:v>
                </c:pt>
                <c:pt idx="1">
                  <c:v>10.7</c:v>
                </c:pt>
                <c:pt idx="2">
                  <c:v>10.7</c:v>
                </c:pt>
                <c:pt idx="3">
                  <c:v>10.7</c:v>
                </c:pt>
                <c:pt idx="4">
                  <c:v>10.7</c:v>
                </c:pt>
                <c:pt idx="5">
                  <c:v>10.7</c:v>
                </c:pt>
                <c:pt idx="6">
                  <c:v>10.7</c:v>
                </c:pt>
                <c:pt idx="7">
                  <c:v>10.7</c:v>
                </c:pt>
                <c:pt idx="8">
                  <c:v>10.7</c:v>
                </c:pt>
                <c:pt idx="9">
                  <c:v>10.7</c:v>
                </c:pt>
                <c:pt idx="10">
                  <c:v>10.7</c:v>
                </c:pt>
                <c:pt idx="11">
                  <c:v>10.7</c:v>
                </c:pt>
                <c:pt idx="12">
                  <c:v>10.7</c:v>
                </c:pt>
                <c:pt idx="13">
                  <c:v>10.7</c:v>
                </c:pt>
                <c:pt idx="14">
                  <c:v>10.7</c:v>
                </c:pt>
                <c:pt idx="15">
                  <c:v>10.7</c:v>
                </c:pt>
                <c:pt idx="16">
                  <c:v>10.7</c:v>
                </c:pt>
                <c:pt idx="17">
                  <c:v>10.7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AD53-418B-BB94-FF7DB09D049F}"/>
            </c:ext>
          </c:extLst>
        </c:ser>
        <c:ser>
          <c:idx val="13"/>
          <c:order val="13"/>
          <c:tx>
            <c:strRef>
              <c:f>Ca!$O$2</c:f>
              <c:strCache>
                <c:ptCount val="1"/>
                <c:pt idx="0">
                  <c:v>上限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Ca!$A$3:$A$20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Ca!$O$3:$O$20</c:f>
              <c:numCache>
                <c:formatCode>0.0</c:formatCode>
                <c:ptCount val="18"/>
                <c:pt idx="0">
                  <c:v>11.7</c:v>
                </c:pt>
                <c:pt idx="1">
                  <c:v>11.7</c:v>
                </c:pt>
                <c:pt idx="2">
                  <c:v>11.7</c:v>
                </c:pt>
                <c:pt idx="3">
                  <c:v>11.7</c:v>
                </c:pt>
                <c:pt idx="4">
                  <c:v>11.7</c:v>
                </c:pt>
                <c:pt idx="5">
                  <c:v>11.7</c:v>
                </c:pt>
                <c:pt idx="6">
                  <c:v>11.7</c:v>
                </c:pt>
                <c:pt idx="7">
                  <c:v>11.7</c:v>
                </c:pt>
                <c:pt idx="8">
                  <c:v>11.7</c:v>
                </c:pt>
                <c:pt idx="9">
                  <c:v>11.7</c:v>
                </c:pt>
                <c:pt idx="10">
                  <c:v>11.7</c:v>
                </c:pt>
                <c:pt idx="11">
                  <c:v>11.7</c:v>
                </c:pt>
                <c:pt idx="12">
                  <c:v>11.7</c:v>
                </c:pt>
                <c:pt idx="13">
                  <c:v>11.7</c:v>
                </c:pt>
                <c:pt idx="14">
                  <c:v>11.7</c:v>
                </c:pt>
                <c:pt idx="15">
                  <c:v>11.7</c:v>
                </c:pt>
                <c:pt idx="16">
                  <c:v>11.7</c:v>
                </c:pt>
                <c:pt idx="17">
                  <c:v>11.7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AD53-418B-BB94-FF7DB09D04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7358208"/>
        <c:axId val="207364096"/>
      </c:lineChart>
      <c:catAx>
        <c:axId val="2073582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07364096"/>
        <c:crosses val="autoZero"/>
        <c:auto val="0"/>
        <c:lblAlgn val="ctr"/>
        <c:lblOffset val="100"/>
        <c:tickLblSkip val="1"/>
        <c:noMultiLvlLbl val="0"/>
      </c:catAx>
      <c:valAx>
        <c:axId val="207364096"/>
        <c:scaling>
          <c:orientation val="minMax"/>
          <c:max val="12.2"/>
          <c:min val="10.199999999999999"/>
        </c:scaling>
        <c:delete val="0"/>
        <c:axPos val="l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</c:spPr>
        </c:majorGridlines>
        <c:numFmt formatCode="0.00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07358208"/>
        <c:crosses val="autoZero"/>
        <c:crossBetween val="between"/>
        <c:majorUnit val="0.5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11"/>
        <c:delete val="1"/>
      </c:legendEntry>
      <c:layout>
        <c:manualLayout>
          <c:xMode val="edge"/>
          <c:yMode val="edge"/>
          <c:x val="0.81664554260205002"/>
          <c:y val="0.12828993819862"/>
          <c:w val="0.15994800230244899"/>
          <c:h val="0.86938406869258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 spcFirstLastPara="0" vertOverflow="ellipsis" vert="horz" wrap="square" anchor="ctr" anchorCtr="1"/>
        <a:lstStyle/>
        <a:p>
          <a:pPr>
            <a:defRPr lang="ja-JP" sz="1200" b="0" i="0" u="none" strike="noStrike" kern="1200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</c:spPr>
  <c:txPr>
    <a:bodyPr/>
    <a:lstStyle/>
    <a:p>
      <a:pPr>
        <a:defRPr lang="ja-JP" sz="1025" b="0" i="0" u="none" strike="noStrike" baseline="0">
          <a:solidFill>
            <a:srgbClr val="000000"/>
          </a:solidFill>
          <a:latin typeface="ＭＳ Ｐゴシック" panose="020B0600070205080204" charset="-128"/>
          <a:ea typeface="ＭＳ Ｐゴシック" panose="020B0600070205080204" charset="-128"/>
          <a:cs typeface="ＭＳ Ｐゴシック" panose="020B0600070205080204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814575943246697E-2"/>
          <c:y val="8.5763293310463201E-2"/>
          <c:w val="0.69912931312482096"/>
          <c:h val="0.73413379073756402"/>
        </c:manualLayout>
      </c:layout>
      <c:lineChart>
        <c:grouping val="standard"/>
        <c:varyColors val="0"/>
        <c:ser>
          <c:idx val="0"/>
          <c:order val="0"/>
          <c:tx>
            <c:strRef>
              <c:f>GLU!$B$2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 cap="rnd" cmpd="sng" algn="ctr">
              <a:solidFill>
                <a:srgbClr val="0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80"/>
              </a:solidFill>
              <a:ln w="9525" cap="flat" cmpd="sng" algn="ctr">
                <a:solidFill>
                  <a:srgbClr val="000080"/>
                </a:solidFill>
                <a:prstDash val="solid"/>
                <a:round/>
              </a:ln>
            </c:spPr>
          </c:marker>
          <c:cat>
            <c:numRef>
              <c:f>GLU!$A$3:$A$20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GLU!$B$3:$B$20</c:f>
              <c:numCache>
                <c:formatCode>0.0</c:formatCode>
                <c:ptCount val="18"/>
                <c:pt idx="0">
                  <c:v>176.66666666666666</c:v>
                </c:pt>
                <c:pt idx="1">
                  <c:v>176.76190476190476</c:v>
                </c:pt>
                <c:pt idx="2">
                  <c:v>177.36363636363637</c:v>
                </c:pt>
                <c:pt idx="3">
                  <c:v>177.3</c:v>
                </c:pt>
                <c:pt idx="4">
                  <c:v>177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540-437D-B493-BDE1507ADDB2}"/>
            </c:ext>
          </c:extLst>
        </c:ser>
        <c:ser>
          <c:idx val="1"/>
          <c:order val="1"/>
          <c:tx>
            <c:strRef>
              <c:f>GLU!$C$2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 cap="rnd" cmpd="sng" algn="ctr">
              <a:solidFill>
                <a:srgbClr val="FF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00FF"/>
              </a:solidFill>
              <a:ln w="9525" cap="flat" cmpd="sng" algn="ctr">
                <a:solidFill>
                  <a:srgbClr val="FF00FF"/>
                </a:solidFill>
                <a:prstDash val="solid"/>
                <a:round/>
              </a:ln>
            </c:spPr>
          </c:marker>
          <c:cat>
            <c:numRef>
              <c:f>GLU!$A$3:$A$20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GLU!$C$3:$C$20</c:f>
              <c:numCache>
                <c:formatCode>0.0</c:formatCode>
                <c:ptCount val="18"/>
                <c:pt idx="0">
                  <c:v>177.59863013698626</c:v>
                </c:pt>
                <c:pt idx="1">
                  <c:v>178.30851063829795</c:v>
                </c:pt>
                <c:pt idx="2">
                  <c:v>177.70186915887854</c:v>
                </c:pt>
                <c:pt idx="3">
                  <c:v>177.20722891566271</c:v>
                </c:pt>
                <c:pt idx="4">
                  <c:v>177.44318181818178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40-437D-B493-BDE1507ADDB2}"/>
            </c:ext>
          </c:extLst>
        </c:ser>
        <c:ser>
          <c:idx val="2"/>
          <c:order val="2"/>
          <c:tx>
            <c:strRef>
              <c:f>GLU!$D$2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 cap="rnd" cmpd="sng" algn="ctr">
              <a:solidFill>
                <a:srgbClr val="FF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FF00"/>
              </a:solidFill>
              <a:ln w="9525" cap="flat" cmpd="sng" algn="ctr">
                <a:solidFill>
                  <a:srgbClr val="FFFF00"/>
                </a:solidFill>
                <a:prstDash val="solid"/>
                <a:round/>
              </a:ln>
            </c:spPr>
          </c:marker>
          <c:cat>
            <c:numRef>
              <c:f>GLU!$A$3:$A$20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GLU!$D$3:$D$20</c:f>
              <c:numCache>
                <c:formatCode>0.0</c:formatCode>
                <c:ptCount val="18"/>
                <c:pt idx="0">
                  <c:v>181.333333333333</c:v>
                </c:pt>
                <c:pt idx="1">
                  <c:v>181.63157894736841</c:v>
                </c:pt>
                <c:pt idx="2">
                  <c:v>181.04761904761901</c:v>
                </c:pt>
                <c:pt idx="3">
                  <c:v>181.57894736842101</c:v>
                </c:pt>
                <c:pt idx="4" formatCode="0.0_ ">
                  <c:v>180.94117647058823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40-437D-B493-BDE1507ADDB2}"/>
            </c:ext>
          </c:extLst>
        </c:ser>
        <c:ser>
          <c:idx val="4"/>
          <c:order val="3"/>
          <c:tx>
            <c:strRef>
              <c:f>GLU!$E$2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 cap="rnd" cmpd="sng" algn="ctr">
              <a:solidFill>
                <a:srgbClr val="00FF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FF"/>
              </a:solidFill>
              <a:ln w="9525" cap="flat" cmpd="sng" algn="ctr">
                <a:solidFill>
                  <a:srgbClr val="00FFFF"/>
                </a:solidFill>
                <a:prstDash val="solid"/>
                <a:round/>
              </a:ln>
            </c:spPr>
          </c:marker>
          <c:cat>
            <c:numRef>
              <c:f>GLU!$A$3:$A$20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GLU!$E$3:$E$20</c:f>
              <c:numCache>
                <c:formatCode>0.0</c:formatCode>
                <c:ptCount val="18"/>
                <c:pt idx="0">
                  <c:v>178.417</c:v>
                </c:pt>
                <c:pt idx="1">
                  <c:v>178.131</c:v>
                </c:pt>
                <c:pt idx="2">
                  <c:v>178.661</c:v>
                </c:pt>
                <c:pt idx="3">
                  <c:v>178.41399999999999</c:v>
                </c:pt>
                <c:pt idx="4">
                  <c:v>177.625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40-437D-B493-BDE1507ADDB2}"/>
            </c:ext>
          </c:extLst>
        </c:ser>
        <c:ser>
          <c:idx val="6"/>
          <c:order val="4"/>
          <c:tx>
            <c:strRef>
              <c:f>GLU!$F$2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 cap="rnd" cmpd="sng" algn="ctr">
              <a:solidFill>
                <a:srgbClr val="008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8080"/>
              </a:solidFill>
              <a:ln w="9525" cap="flat" cmpd="sng" algn="ctr">
                <a:solidFill>
                  <a:srgbClr val="008080"/>
                </a:solidFill>
                <a:prstDash val="solid"/>
                <a:round/>
              </a:ln>
            </c:spPr>
          </c:marker>
          <c:cat>
            <c:numRef>
              <c:f>GLU!$A$3:$A$20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GLU!$F$3:$F$20</c:f>
              <c:numCache>
                <c:formatCode>0.0</c:formatCode>
                <c:ptCount val="18"/>
                <c:pt idx="0">
                  <c:v>175.8</c:v>
                </c:pt>
                <c:pt idx="1">
                  <c:v>174.70416666666668</c:v>
                </c:pt>
                <c:pt idx="2">
                  <c:v>174.23333333333335</c:v>
                </c:pt>
                <c:pt idx="3">
                  <c:v>174.07916666666665</c:v>
                </c:pt>
                <c:pt idx="4">
                  <c:v>174.4434782608696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540-437D-B493-BDE1507ADDB2}"/>
            </c:ext>
          </c:extLst>
        </c:ser>
        <c:ser>
          <c:idx val="7"/>
          <c:order val="5"/>
          <c:tx>
            <c:strRef>
              <c:f>GLU!$G$2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 cap="rnd" cmpd="sng" algn="ctr">
              <a:solidFill>
                <a:srgbClr val="00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00"/>
              </a:solidFill>
              <a:ln w="9525" cap="flat" cmpd="sng" algn="ctr">
                <a:solidFill>
                  <a:srgbClr val="00FF00"/>
                </a:solidFill>
                <a:prstDash val="solid"/>
                <a:round/>
              </a:ln>
            </c:spPr>
          </c:marker>
          <c:cat>
            <c:numRef>
              <c:f>GLU!$A$3:$A$20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GLU!$G$3:$G$20</c:f>
              <c:numCache>
                <c:formatCode>0.0</c:formatCode>
                <c:ptCount val="18"/>
                <c:pt idx="0">
                  <c:v>175.048</c:v>
                </c:pt>
                <c:pt idx="1">
                  <c:v>177.75399999999999</c:v>
                </c:pt>
                <c:pt idx="2">
                  <c:v>177.726</c:v>
                </c:pt>
                <c:pt idx="3">
                  <c:v>177.476</c:v>
                </c:pt>
                <c:pt idx="4">
                  <c:v>178.31299999999999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540-437D-B493-BDE1507ADDB2}"/>
            </c:ext>
          </c:extLst>
        </c:ser>
        <c:ser>
          <c:idx val="8"/>
          <c:order val="6"/>
          <c:tx>
            <c:strRef>
              <c:f>GLU!$H$2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 cap="rnd" cmpd="sng" algn="ctr">
              <a:solidFill>
                <a:srgbClr val="00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FF"/>
              </a:solidFill>
              <a:ln w="9525" cap="flat" cmpd="sng" algn="ctr">
                <a:solidFill>
                  <a:srgbClr val="0000FF"/>
                </a:solidFill>
                <a:prstDash val="solid"/>
                <a:round/>
              </a:ln>
            </c:spPr>
          </c:marker>
          <c:cat>
            <c:numRef>
              <c:f>GLU!$A$3:$A$20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GLU!$H$3:$H$20</c:f>
              <c:numCache>
                <c:formatCode>0.0</c:formatCode>
                <c:ptCount val="18"/>
                <c:pt idx="0">
                  <c:v>176.6</c:v>
                </c:pt>
                <c:pt idx="1">
                  <c:v>176.6</c:v>
                </c:pt>
                <c:pt idx="2">
                  <c:v>176.5</c:v>
                </c:pt>
                <c:pt idx="3">
                  <c:v>176.7</c:v>
                </c:pt>
                <c:pt idx="4">
                  <c:v>176.8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540-437D-B493-BDE1507ADDB2}"/>
            </c:ext>
          </c:extLst>
        </c:ser>
        <c:ser>
          <c:idx val="3"/>
          <c:order val="7"/>
          <c:tx>
            <c:strRef>
              <c:f>GLU!$I$2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 cap="rnd" cmpd="sng" algn="ctr">
              <a:solidFill>
                <a:srgbClr val="FF66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6600"/>
              </a:solidFill>
              <a:ln w="9525" cap="flat" cmpd="sng" algn="ctr">
                <a:solidFill>
                  <a:srgbClr val="FF6600"/>
                </a:solidFill>
                <a:prstDash val="solid"/>
                <a:round/>
              </a:ln>
            </c:spPr>
          </c:marker>
          <c:cat>
            <c:numRef>
              <c:f>GLU!$A$3:$A$20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GLU!$I$3:$I$20</c:f>
              <c:numCache>
                <c:formatCode>0.0</c:formatCode>
                <c:ptCount val="18"/>
                <c:pt idx="1">
                  <c:v>178.88</c:v>
                </c:pt>
                <c:pt idx="2">
                  <c:v>178.67</c:v>
                </c:pt>
                <c:pt idx="3">
                  <c:v>178.78</c:v>
                </c:pt>
                <c:pt idx="4">
                  <c:v>174.69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540-437D-B493-BDE1507ADDB2}"/>
            </c:ext>
          </c:extLst>
        </c:ser>
        <c:ser>
          <c:idx val="14"/>
          <c:order val="8"/>
          <c:tx>
            <c:strRef>
              <c:f>GLU!$J$2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 cap="rnd" cmpd="sng" algn="ctr">
              <a:solidFill>
                <a:srgbClr val="8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800080"/>
              </a:solidFill>
              <a:ln w="9525" cap="flat" cmpd="sng" algn="ctr">
                <a:solidFill>
                  <a:srgbClr val="800080"/>
                </a:solidFill>
                <a:prstDash val="solid"/>
                <a:round/>
              </a:ln>
            </c:spPr>
          </c:marker>
          <c:cat>
            <c:numRef>
              <c:f>GLU!$A$3:$A$20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GLU!$J$3:$J$20</c:f>
              <c:numCache>
                <c:formatCode>0.0</c:formatCode>
                <c:ptCount val="18"/>
                <c:pt idx="1">
                  <c:v>176.22222222222223</c:v>
                </c:pt>
                <c:pt idx="2">
                  <c:v>177.53333333333333</c:v>
                </c:pt>
                <c:pt idx="3">
                  <c:v>176.83333333333334</c:v>
                </c:pt>
                <c:pt idx="4">
                  <c:v>176.76923076923077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540-437D-B493-BDE1507ADDB2}"/>
            </c:ext>
          </c:extLst>
        </c:ser>
        <c:ser>
          <c:idx val="9"/>
          <c:order val="9"/>
          <c:tx>
            <c:strRef>
              <c:f>GLU!$K$2</c:f>
              <c:strCache>
                <c:ptCount val="1"/>
                <c:pt idx="0">
                  <c:v>認証値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GLU!$A$3:$A$20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GLU!$K$3:$K$20</c:f>
              <c:numCache>
                <c:formatCode>0</c:formatCode>
                <c:ptCount val="1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540-437D-B493-BDE1507ADDB2}"/>
            </c:ext>
          </c:extLst>
        </c:ser>
        <c:ser>
          <c:idx val="10"/>
          <c:order val="10"/>
          <c:tx>
            <c:strRef>
              <c:f>GLU!$L$2</c:f>
              <c:strCache>
                <c:ptCount val="1"/>
                <c:pt idx="0">
                  <c:v>9病院平均</c:v>
                </c:pt>
              </c:strCache>
            </c:strRef>
          </c:tx>
          <c:spPr>
            <a:ln w="12700" cap="rnd" cmpd="sng" algn="ctr">
              <a:solidFill>
                <a:srgbClr val="00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000000"/>
              </a:solidFill>
              <a:ln w="9525" cap="flat" cmpd="sng" algn="ctr">
                <a:solidFill>
                  <a:srgbClr val="000000"/>
                </a:solidFill>
                <a:prstDash val="solid"/>
                <a:round/>
              </a:ln>
            </c:spPr>
          </c:marker>
          <c:cat>
            <c:numRef>
              <c:f>GLU!$A$3:$A$20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GLU!$L$3:$L$20</c:f>
              <c:numCache>
                <c:formatCode>0.0</c:formatCode>
                <c:ptCount val="18"/>
                <c:pt idx="0">
                  <c:v>177.35194716242654</c:v>
                </c:pt>
                <c:pt idx="1">
                  <c:v>177.66593147071777</c:v>
                </c:pt>
                <c:pt idx="2">
                  <c:v>177.71519902631118</c:v>
                </c:pt>
                <c:pt idx="3">
                  <c:v>177.59651958712041</c:v>
                </c:pt>
                <c:pt idx="4">
                  <c:v>177.11389636876336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540-437D-B493-BDE1507ADDB2}"/>
            </c:ext>
          </c:extLst>
        </c:ser>
        <c:ser>
          <c:idx val="11"/>
          <c:order val="11"/>
          <c:tx>
            <c:strRef>
              <c:f>GLU!$M$2</c:f>
              <c:strCache>
                <c:ptCount val="1"/>
                <c:pt idx="0">
                  <c:v>R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triangle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GLU!$A$3:$A$20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GLU!$M$3:$M$20</c:f>
              <c:numCache>
                <c:formatCode>0.0</c:formatCode>
                <c:ptCount val="18"/>
                <c:pt idx="0">
                  <c:v>6.2853333333329999</c:v>
                </c:pt>
                <c:pt idx="1">
                  <c:v>6.9274122807017307</c:v>
                </c:pt>
                <c:pt idx="2">
                  <c:v>6.8142857142856599</c:v>
                </c:pt>
                <c:pt idx="3">
                  <c:v>7.4997807017543607</c:v>
                </c:pt>
                <c:pt idx="4">
                  <c:v>6.4976982097186351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540-437D-B493-BDE1507ADDB2}"/>
            </c:ext>
          </c:extLst>
        </c:ser>
        <c:ser>
          <c:idx val="12"/>
          <c:order val="12"/>
          <c:tx>
            <c:strRef>
              <c:f>GLU!$N$2</c:f>
              <c:strCache>
                <c:ptCount val="1"/>
                <c:pt idx="0">
                  <c:v>下限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GLU!$A$3:$A$20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GLU!$N$3:$N$20</c:f>
              <c:numCache>
                <c:formatCode>General</c:formatCode>
                <c:ptCount val="18"/>
                <c:pt idx="0">
                  <c:v>173</c:v>
                </c:pt>
                <c:pt idx="1">
                  <c:v>173</c:v>
                </c:pt>
                <c:pt idx="2">
                  <c:v>173</c:v>
                </c:pt>
                <c:pt idx="3">
                  <c:v>173</c:v>
                </c:pt>
                <c:pt idx="4">
                  <c:v>173</c:v>
                </c:pt>
                <c:pt idx="5">
                  <c:v>173</c:v>
                </c:pt>
                <c:pt idx="6">
                  <c:v>173</c:v>
                </c:pt>
                <c:pt idx="7">
                  <c:v>173</c:v>
                </c:pt>
                <c:pt idx="8">
                  <c:v>173</c:v>
                </c:pt>
                <c:pt idx="9">
                  <c:v>173</c:v>
                </c:pt>
                <c:pt idx="10">
                  <c:v>173</c:v>
                </c:pt>
                <c:pt idx="11">
                  <c:v>173</c:v>
                </c:pt>
                <c:pt idx="12">
                  <c:v>173</c:v>
                </c:pt>
                <c:pt idx="13">
                  <c:v>173</c:v>
                </c:pt>
                <c:pt idx="14">
                  <c:v>173</c:v>
                </c:pt>
                <c:pt idx="15">
                  <c:v>173</c:v>
                </c:pt>
                <c:pt idx="16">
                  <c:v>173</c:v>
                </c:pt>
                <c:pt idx="17">
                  <c:v>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B540-437D-B493-BDE1507ADDB2}"/>
            </c:ext>
          </c:extLst>
        </c:ser>
        <c:ser>
          <c:idx val="13"/>
          <c:order val="13"/>
          <c:tx>
            <c:strRef>
              <c:f>GLU!$O$2</c:f>
              <c:strCache>
                <c:ptCount val="1"/>
                <c:pt idx="0">
                  <c:v>上限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GLU!$A$3:$A$20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GLU!$O$3:$O$20</c:f>
              <c:numCache>
                <c:formatCode>General</c:formatCode>
                <c:ptCount val="18"/>
                <c:pt idx="0">
                  <c:v>183</c:v>
                </c:pt>
                <c:pt idx="1">
                  <c:v>183</c:v>
                </c:pt>
                <c:pt idx="2">
                  <c:v>183</c:v>
                </c:pt>
                <c:pt idx="3">
                  <c:v>183</c:v>
                </c:pt>
                <c:pt idx="4">
                  <c:v>183</c:v>
                </c:pt>
                <c:pt idx="5">
                  <c:v>183</c:v>
                </c:pt>
                <c:pt idx="6">
                  <c:v>183</c:v>
                </c:pt>
                <c:pt idx="7">
                  <c:v>183</c:v>
                </c:pt>
                <c:pt idx="8">
                  <c:v>183</c:v>
                </c:pt>
                <c:pt idx="9">
                  <c:v>183</c:v>
                </c:pt>
                <c:pt idx="10">
                  <c:v>183</c:v>
                </c:pt>
                <c:pt idx="11">
                  <c:v>183</c:v>
                </c:pt>
                <c:pt idx="12">
                  <c:v>183</c:v>
                </c:pt>
                <c:pt idx="13">
                  <c:v>183</c:v>
                </c:pt>
                <c:pt idx="14">
                  <c:v>183</c:v>
                </c:pt>
                <c:pt idx="15">
                  <c:v>183</c:v>
                </c:pt>
                <c:pt idx="16">
                  <c:v>183</c:v>
                </c:pt>
                <c:pt idx="17">
                  <c:v>183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B540-437D-B493-BDE1507ADD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7555968"/>
        <c:axId val="207574528"/>
      </c:lineChart>
      <c:catAx>
        <c:axId val="2075559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07574528"/>
        <c:crosses val="autoZero"/>
        <c:auto val="0"/>
        <c:lblAlgn val="ctr"/>
        <c:lblOffset val="100"/>
        <c:tickLblSkip val="1"/>
        <c:noMultiLvlLbl val="0"/>
      </c:catAx>
      <c:valAx>
        <c:axId val="207574528"/>
        <c:scaling>
          <c:orientation val="minMax"/>
          <c:max val="188"/>
          <c:min val="168"/>
        </c:scaling>
        <c:delete val="0"/>
        <c:axPos val="l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</c:spPr>
        </c:majorGridlines>
        <c:numFmt formatCode="0.0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07555968"/>
        <c:crosses val="autoZero"/>
        <c:crossBetween val="between"/>
        <c:majorUnit val="5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11"/>
        <c:delete val="1"/>
      </c:legendEntry>
      <c:layout>
        <c:manualLayout>
          <c:xMode val="edge"/>
          <c:yMode val="edge"/>
          <c:x val="0.82064568038933605"/>
          <c:y val="0.106557150091404"/>
          <c:w val="0.158709859999003"/>
          <c:h val="0.8701128412881350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 spcFirstLastPara="0" vertOverflow="ellipsis" vert="horz" wrap="square" anchor="ctr" anchorCtr="1"/>
        <a:lstStyle/>
        <a:p>
          <a:pPr>
            <a:defRPr lang="ja-JP" sz="1200" b="0" i="0" u="none" strike="noStrike" kern="1200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</c:spPr>
  <c:txPr>
    <a:bodyPr/>
    <a:lstStyle/>
    <a:p>
      <a:pPr>
        <a:defRPr lang="ja-JP" sz="1000" b="0" i="0" u="none" strike="noStrike" baseline="0">
          <a:solidFill>
            <a:srgbClr val="000000"/>
          </a:solidFill>
          <a:latin typeface="ＭＳ Ｐゴシック" panose="020B0600070205080204" charset="-128"/>
          <a:ea typeface="ＭＳ Ｐゴシック" panose="020B0600070205080204" charset="-128"/>
          <a:cs typeface="ＭＳ Ｐゴシック" panose="020B0600070205080204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506027638929694E-2"/>
          <c:y val="8.7148636256855497E-2"/>
          <c:w val="0.69863901490602798"/>
          <c:h val="0.73524754643839496"/>
        </c:manualLayout>
      </c:layout>
      <c:lineChart>
        <c:grouping val="standard"/>
        <c:varyColors val="0"/>
        <c:ser>
          <c:idx val="0"/>
          <c:order val="0"/>
          <c:tx>
            <c:strRef>
              <c:f>TCH!$B$2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 cap="rnd" cmpd="sng" algn="ctr">
              <a:solidFill>
                <a:srgbClr val="0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80"/>
              </a:solidFill>
              <a:ln w="9525" cap="flat" cmpd="sng" algn="ctr">
                <a:solidFill>
                  <a:srgbClr val="000080"/>
                </a:solidFill>
                <a:prstDash val="solid"/>
                <a:round/>
              </a:ln>
            </c:spPr>
          </c:marker>
          <c:cat>
            <c:numRef>
              <c:f>TCH!$A$3:$A$20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TCH!$B$3:$B$20</c:f>
              <c:numCache>
                <c:formatCode>0.0</c:formatCode>
                <c:ptCount val="18"/>
                <c:pt idx="0">
                  <c:v>143.61111111111111</c:v>
                </c:pt>
                <c:pt idx="1">
                  <c:v>143.52380952380952</c:v>
                </c:pt>
                <c:pt idx="2">
                  <c:v>143.45454545454547</c:v>
                </c:pt>
                <c:pt idx="3">
                  <c:v>143.75</c:v>
                </c:pt>
                <c:pt idx="4">
                  <c:v>143.94999999999999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BA-4900-B849-AAC4566CAC70}"/>
            </c:ext>
          </c:extLst>
        </c:ser>
        <c:ser>
          <c:idx val="1"/>
          <c:order val="1"/>
          <c:tx>
            <c:strRef>
              <c:f>TCH!$C$2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 cap="rnd" cmpd="sng" algn="ctr">
              <a:solidFill>
                <a:srgbClr val="FF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00FF"/>
              </a:solidFill>
              <a:ln w="9525" cap="flat" cmpd="sng" algn="ctr">
                <a:solidFill>
                  <a:srgbClr val="FF00FF"/>
                </a:solidFill>
                <a:prstDash val="solid"/>
                <a:round/>
              </a:ln>
            </c:spPr>
          </c:marker>
          <c:cat>
            <c:numRef>
              <c:f>TCH!$A$3:$A$20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TCH!$C$3:$C$20</c:f>
              <c:numCache>
                <c:formatCode>0.0</c:formatCode>
                <c:ptCount val="18"/>
                <c:pt idx="0">
                  <c:v>144.21594202898552</c:v>
                </c:pt>
                <c:pt idx="1">
                  <c:v>144.79054054054055</c:v>
                </c:pt>
                <c:pt idx="2">
                  <c:v>144.87415730337079</c:v>
                </c:pt>
                <c:pt idx="3">
                  <c:v>145.23924050632914</c:v>
                </c:pt>
                <c:pt idx="4">
                  <c:v>144.7290697674419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BA-4900-B849-AAC4566CAC70}"/>
            </c:ext>
          </c:extLst>
        </c:ser>
        <c:ser>
          <c:idx val="2"/>
          <c:order val="2"/>
          <c:tx>
            <c:strRef>
              <c:f>TCH!$D$2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 cap="rnd" cmpd="sng" algn="ctr">
              <a:solidFill>
                <a:srgbClr val="FF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FF00"/>
              </a:solidFill>
              <a:ln w="9525" cap="flat" cmpd="sng" algn="ctr">
                <a:solidFill>
                  <a:srgbClr val="FFFF00"/>
                </a:solidFill>
                <a:prstDash val="solid"/>
                <a:round/>
              </a:ln>
            </c:spPr>
          </c:marker>
          <c:cat>
            <c:numRef>
              <c:f>TCH!$A$3:$A$20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TCH!$D$3:$D$20</c:f>
              <c:numCache>
                <c:formatCode>0.0</c:formatCode>
                <c:ptCount val="18"/>
                <c:pt idx="0">
                  <c:v>147.3125</c:v>
                </c:pt>
                <c:pt idx="1">
                  <c:v>144.14285714285714</c:v>
                </c:pt>
                <c:pt idx="2">
                  <c:v>142.90476190476201</c:v>
                </c:pt>
                <c:pt idx="3">
                  <c:v>142.36842105263199</c:v>
                </c:pt>
                <c:pt idx="4">
                  <c:v>144.9375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BA-4900-B849-AAC4566CAC70}"/>
            </c:ext>
          </c:extLst>
        </c:ser>
        <c:ser>
          <c:idx val="4"/>
          <c:order val="3"/>
          <c:tx>
            <c:strRef>
              <c:f>TCH!$E$2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 cap="rnd" cmpd="sng" algn="ctr">
              <a:solidFill>
                <a:srgbClr val="00FF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FF"/>
              </a:solidFill>
              <a:ln w="9525" cap="flat" cmpd="sng" algn="ctr">
                <a:solidFill>
                  <a:srgbClr val="00FFFF"/>
                </a:solidFill>
                <a:prstDash val="solid"/>
                <a:round/>
              </a:ln>
            </c:spPr>
          </c:marker>
          <c:cat>
            <c:numRef>
              <c:f>TCH!$A$3:$A$20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TCH!$E$3:$E$20</c:f>
              <c:numCache>
                <c:formatCode>0.0</c:formatCode>
                <c:ptCount val="18"/>
                <c:pt idx="0">
                  <c:v>143.72200000000001</c:v>
                </c:pt>
                <c:pt idx="1">
                  <c:v>143.6</c:v>
                </c:pt>
                <c:pt idx="2">
                  <c:v>143.46799999999999</c:v>
                </c:pt>
                <c:pt idx="3">
                  <c:v>143.43</c:v>
                </c:pt>
                <c:pt idx="4">
                  <c:v>142.733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CBA-4900-B849-AAC4566CAC70}"/>
            </c:ext>
          </c:extLst>
        </c:ser>
        <c:ser>
          <c:idx val="6"/>
          <c:order val="4"/>
          <c:tx>
            <c:strRef>
              <c:f>TCH!$F$2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 cap="rnd" cmpd="sng" algn="ctr">
              <a:solidFill>
                <a:srgbClr val="008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8080"/>
              </a:solidFill>
              <a:ln w="9525" cap="flat" cmpd="sng" algn="ctr">
                <a:solidFill>
                  <a:srgbClr val="008080"/>
                </a:solidFill>
                <a:prstDash val="solid"/>
                <a:round/>
              </a:ln>
            </c:spPr>
          </c:marker>
          <c:cat>
            <c:numRef>
              <c:f>TCH!$A$3:$A$20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TCH!$F$3:$F$20</c:f>
              <c:numCache>
                <c:formatCode>0.0</c:formatCode>
                <c:ptCount val="18"/>
                <c:pt idx="0">
                  <c:v>142.14285714285714</c:v>
                </c:pt>
                <c:pt idx="1">
                  <c:v>139.33333333333334</c:v>
                </c:pt>
                <c:pt idx="2">
                  <c:v>139.8125</c:v>
                </c:pt>
                <c:pt idx="3">
                  <c:v>139.75000000000003</c:v>
                </c:pt>
                <c:pt idx="4">
                  <c:v>139.73043478260871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CBA-4900-B849-AAC4566CAC70}"/>
            </c:ext>
          </c:extLst>
        </c:ser>
        <c:ser>
          <c:idx val="7"/>
          <c:order val="5"/>
          <c:tx>
            <c:strRef>
              <c:f>TCH!$G$2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 cap="rnd" cmpd="sng" algn="ctr">
              <a:solidFill>
                <a:srgbClr val="00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00"/>
              </a:solidFill>
              <a:ln w="9525" cap="flat" cmpd="sng" algn="ctr">
                <a:solidFill>
                  <a:srgbClr val="00FF00"/>
                </a:solidFill>
                <a:prstDash val="solid"/>
                <a:round/>
              </a:ln>
            </c:spPr>
          </c:marker>
          <c:cat>
            <c:numRef>
              <c:f>TCH!$A$3:$A$20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TCH!$G$3:$G$20</c:f>
              <c:numCache>
                <c:formatCode>0.0</c:formatCode>
                <c:ptCount val="18"/>
                <c:pt idx="0">
                  <c:v>141.72499999999999</c:v>
                </c:pt>
                <c:pt idx="1">
                  <c:v>141.27000000000001</c:v>
                </c:pt>
                <c:pt idx="2">
                  <c:v>141.28700000000001</c:v>
                </c:pt>
                <c:pt idx="3">
                  <c:v>141.43199999999999</c:v>
                </c:pt>
                <c:pt idx="4">
                  <c:v>141.833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CBA-4900-B849-AAC4566CAC70}"/>
            </c:ext>
          </c:extLst>
        </c:ser>
        <c:ser>
          <c:idx val="8"/>
          <c:order val="6"/>
          <c:tx>
            <c:strRef>
              <c:f>TCH!$H$2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 cap="rnd" cmpd="sng" algn="ctr">
              <a:solidFill>
                <a:srgbClr val="00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FF"/>
              </a:solidFill>
              <a:ln w="9525" cap="flat" cmpd="sng" algn="ctr">
                <a:solidFill>
                  <a:srgbClr val="0000FF"/>
                </a:solidFill>
                <a:prstDash val="solid"/>
                <a:round/>
              </a:ln>
            </c:spPr>
          </c:marker>
          <c:cat>
            <c:numRef>
              <c:f>TCH!$A$3:$A$20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TCH!$H$3:$H$20</c:f>
              <c:numCache>
                <c:formatCode>0.0</c:formatCode>
                <c:ptCount val="18"/>
                <c:pt idx="0">
                  <c:v>143</c:v>
                </c:pt>
                <c:pt idx="1">
                  <c:v>143</c:v>
                </c:pt>
                <c:pt idx="2">
                  <c:v>143.5</c:v>
                </c:pt>
                <c:pt idx="3">
                  <c:v>143.5</c:v>
                </c:pt>
                <c:pt idx="4">
                  <c:v>143.5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CBA-4900-B849-AAC4566CAC70}"/>
            </c:ext>
          </c:extLst>
        </c:ser>
        <c:ser>
          <c:idx val="3"/>
          <c:order val="7"/>
          <c:tx>
            <c:strRef>
              <c:f>TCH!$I$2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 cap="rnd" cmpd="sng" algn="ctr">
              <a:solidFill>
                <a:srgbClr val="FF66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6600"/>
              </a:solidFill>
              <a:ln w="9525" cap="flat" cmpd="sng" algn="ctr">
                <a:solidFill>
                  <a:srgbClr val="FF6600"/>
                </a:solidFill>
                <a:prstDash val="solid"/>
                <a:round/>
              </a:ln>
            </c:spPr>
          </c:marker>
          <c:cat>
            <c:numRef>
              <c:f>TCH!$A$3:$A$20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TCH!$I$3:$I$20</c:f>
              <c:numCache>
                <c:formatCode>0.0</c:formatCode>
                <c:ptCount val="18"/>
                <c:pt idx="1">
                  <c:v>143.04</c:v>
                </c:pt>
                <c:pt idx="2">
                  <c:v>142.91999999999999</c:v>
                </c:pt>
                <c:pt idx="3">
                  <c:v>142.94</c:v>
                </c:pt>
                <c:pt idx="4">
                  <c:v>142.35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CBA-4900-B849-AAC4566CAC70}"/>
            </c:ext>
          </c:extLst>
        </c:ser>
        <c:ser>
          <c:idx val="14"/>
          <c:order val="8"/>
          <c:tx>
            <c:strRef>
              <c:f>TCH!$J$2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 cap="rnd" cmpd="sng" algn="ctr">
              <a:solidFill>
                <a:srgbClr val="8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800080"/>
              </a:solidFill>
              <a:ln w="9525" cap="flat" cmpd="sng" algn="ctr">
                <a:solidFill>
                  <a:srgbClr val="800080"/>
                </a:solidFill>
                <a:prstDash val="solid"/>
                <a:round/>
              </a:ln>
            </c:spPr>
          </c:marker>
          <c:cat>
            <c:numRef>
              <c:f>TCH!$A$3:$A$20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TCH!$J$3:$J$20</c:f>
              <c:numCache>
                <c:formatCode>0.0</c:formatCode>
                <c:ptCount val="18"/>
                <c:pt idx="1">
                  <c:v>143.22222222222223</c:v>
                </c:pt>
                <c:pt idx="2">
                  <c:v>143.4</c:v>
                </c:pt>
                <c:pt idx="3">
                  <c:v>144.22222222222223</c:v>
                </c:pt>
                <c:pt idx="4">
                  <c:v>143.46153846153845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CBA-4900-B849-AAC4566CAC70}"/>
            </c:ext>
          </c:extLst>
        </c:ser>
        <c:ser>
          <c:idx val="9"/>
          <c:order val="9"/>
          <c:tx>
            <c:strRef>
              <c:f>TCH!$K$2</c:f>
              <c:strCache>
                <c:ptCount val="1"/>
                <c:pt idx="0">
                  <c:v>認証値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TCH!$A$3:$A$20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TCH!$K$3:$K$20</c:f>
              <c:numCache>
                <c:formatCode>General</c:formatCode>
                <c:ptCount val="18"/>
                <c:pt idx="0">
                  <c:v>144</c:v>
                </c:pt>
                <c:pt idx="1">
                  <c:v>144</c:v>
                </c:pt>
                <c:pt idx="2">
                  <c:v>144</c:v>
                </c:pt>
                <c:pt idx="3">
                  <c:v>144</c:v>
                </c:pt>
                <c:pt idx="4">
                  <c:v>144</c:v>
                </c:pt>
                <c:pt idx="5">
                  <c:v>144</c:v>
                </c:pt>
                <c:pt idx="6">
                  <c:v>144</c:v>
                </c:pt>
                <c:pt idx="7">
                  <c:v>144</c:v>
                </c:pt>
                <c:pt idx="8">
                  <c:v>144</c:v>
                </c:pt>
                <c:pt idx="9">
                  <c:v>144</c:v>
                </c:pt>
                <c:pt idx="10">
                  <c:v>144</c:v>
                </c:pt>
                <c:pt idx="11">
                  <c:v>144</c:v>
                </c:pt>
                <c:pt idx="12">
                  <c:v>144</c:v>
                </c:pt>
                <c:pt idx="13">
                  <c:v>144</c:v>
                </c:pt>
                <c:pt idx="14">
                  <c:v>144</c:v>
                </c:pt>
                <c:pt idx="15">
                  <c:v>144</c:v>
                </c:pt>
                <c:pt idx="16">
                  <c:v>144</c:v>
                </c:pt>
                <c:pt idx="17">
                  <c:v>144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CBA-4900-B849-AAC4566CAC70}"/>
            </c:ext>
          </c:extLst>
        </c:ser>
        <c:ser>
          <c:idx val="10"/>
          <c:order val="10"/>
          <c:tx>
            <c:strRef>
              <c:f>TCH!$L$2</c:f>
              <c:strCache>
                <c:ptCount val="1"/>
                <c:pt idx="0">
                  <c:v>9病院平均</c:v>
                </c:pt>
              </c:strCache>
            </c:strRef>
          </c:tx>
          <c:spPr>
            <a:ln w="12700" cap="rnd" cmpd="sng" algn="ctr">
              <a:solidFill>
                <a:srgbClr val="00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000000"/>
              </a:solidFill>
              <a:ln w="9525" cap="flat" cmpd="sng" algn="ctr">
                <a:solidFill>
                  <a:srgbClr val="000000"/>
                </a:solidFill>
                <a:prstDash val="solid"/>
                <a:round/>
              </a:ln>
            </c:spPr>
          </c:marker>
          <c:cat>
            <c:numRef>
              <c:f>TCH!$A$3:$A$20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TCH!$L$3:$L$20</c:f>
              <c:numCache>
                <c:formatCode>0.0</c:formatCode>
                <c:ptCount val="18"/>
                <c:pt idx="0">
                  <c:v>143.67563004042196</c:v>
                </c:pt>
                <c:pt idx="1">
                  <c:v>142.8803069736403</c:v>
                </c:pt>
                <c:pt idx="2">
                  <c:v>142.84677385140873</c:v>
                </c:pt>
                <c:pt idx="3">
                  <c:v>142.95909819790927</c:v>
                </c:pt>
                <c:pt idx="4">
                  <c:v>143.02494922350991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CBA-4900-B849-AAC4566CAC70}"/>
            </c:ext>
          </c:extLst>
        </c:ser>
        <c:ser>
          <c:idx val="11"/>
          <c:order val="11"/>
          <c:tx>
            <c:strRef>
              <c:f>TCH!$M$2</c:f>
              <c:strCache>
                <c:ptCount val="1"/>
                <c:pt idx="0">
                  <c:v>R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triangle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TCH!$A$3:$A$20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TCH!$M$3:$M$20</c:f>
              <c:numCache>
                <c:formatCode>0.0</c:formatCode>
                <c:ptCount val="18"/>
                <c:pt idx="0">
                  <c:v>5.5875000000000057</c:v>
                </c:pt>
                <c:pt idx="1">
                  <c:v>5.4572072072072046</c:v>
                </c:pt>
                <c:pt idx="2">
                  <c:v>5.0616573033707937</c:v>
                </c:pt>
                <c:pt idx="3">
                  <c:v>5.4892405063291108</c:v>
                </c:pt>
                <c:pt idx="4">
                  <c:v>5.207065217391289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5CBA-4900-B849-AAC4566CAC70}"/>
            </c:ext>
          </c:extLst>
        </c:ser>
        <c:ser>
          <c:idx val="12"/>
          <c:order val="12"/>
          <c:tx>
            <c:strRef>
              <c:f>TCH!$N$2</c:f>
              <c:strCache>
                <c:ptCount val="1"/>
                <c:pt idx="0">
                  <c:v>下限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TCH!$A$3:$A$20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TCH!$N$3:$N$20</c:f>
              <c:numCache>
                <c:formatCode>General</c:formatCode>
                <c:ptCount val="18"/>
                <c:pt idx="0">
                  <c:v>136</c:v>
                </c:pt>
                <c:pt idx="1">
                  <c:v>136</c:v>
                </c:pt>
                <c:pt idx="2">
                  <c:v>136</c:v>
                </c:pt>
                <c:pt idx="3">
                  <c:v>136</c:v>
                </c:pt>
                <c:pt idx="4">
                  <c:v>136</c:v>
                </c:pt>
                <c:pt idx="5">
                  <c:v>136</c:v>
                </c:pt>
                <c:pt idx="6">
                  <c:v>136</c:v>
                </c:pt>
                <c:pt idx="7">
                  <c:v>136</c:v>
                </c:pt>
                <c:pt idx="8">
                  <c:v>136</c:v>
                </c:pt>
                <c:pt idx="9">
                  <c:v>136</c:v>
                </c:pt>
                <c:pt idx="10">
                  <c:v>136</c:v>
                </c:pt>
                <c:pt idx="11">
                  <c:v>136</c:v>
                </c:pt>
                <c:pt idx="12">
                  <c:v>136</c:v>
                </c:pt>
                <c:pt idx="13">
                  <c:v>136</c:v>
                </c:pt>
                <c:pt idx="14">
                  <c:v>136</c:v>
                </c:pt>
                <c:pt idx="15">
                  <c:v>136</c:v>
                </c:pt>
                <c:pt idx="16">
                  <c:v>136</c:v>
                </c:pt>
                <c:pt idx="17">
                  <c:v>136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5CBA-4900-B849-AAC4566CAC70}"/>
            </c:ext>
          </c:extLst>
        </c:ser>
        <c:ser>
          <c:idx val="13"/>
          <c:order val="13"/>
          <c:tx>
            <c:strRef>
              <c:f>TCH!$O$2</c:f>
              <c:strCache>
                <c:ptCount val="1"/>
                <c:pt idx="0">
                  <c:v>上限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TCH!$A$3:$A$20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TCH!$O$3:$O$20</c:f>
              <c:numCache>
                <c:formatCode>General</c:formatCode>
                <c:ptCount val="18"/>
                <c:pt idx="0">
                  <c:v>152</c:v>
                </c:pt>
                <c:pt idx="1">
                  <c:v>152</c:v>
                </c:pt>
                <c:pt idx="2">
                  <c:v>152</c:v>
                </c:pt>
                <c:pt idx="3">
                  <c:v>152</c:v>
                </c:pt>
                <c:pt idx="4">
                  <c:v>152</c:v>
                </c:pt>
                <c:pt idx="5">
                  <c:v>152</c:v>
                </c:pt>
                <c:pt idx="6">
                  <c:v>152</c:v>
                </c:pt>
                <c:pt idx="7">
                  <c:v>152</c:v>
                </c:pt>
                <c:pt idx="8">
                  <c:v>152</c:v>
                </c:pt>
                <c:pt idx="9">
                  <c:v>152</c:v>
                </c:pt>
                <c:pt idx="10">
                  <c:v>152</c:v>
                </c:pt>
                <c:pt idx="11">
                  <c:v>152</c:v>
                </c:pt>
                <c:pt idx="12">
                  <c:v>152</c:v>
                </c:pt>
                <c:pt idx="13">
                  <c:v>152</c:v>
                </c:pt>
                <c:pt idx="14">
                  <c:v>152</c:v>
                </c:pt>
                <c:pt idx="15">
                  <c:v>152</c:v>
                </c:pt>
                <c:pt idx="16">
                  <c:v>152</c:v>
                </c:pt>
                <c:pt idx="17">
                  <c:v>152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5CBA-4900-B849-AAC4566CAC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123776"/>
        <c:axId val="208138240"/>
      </c:lineChart>
      <c:catAx>
        <c:axId val="20812377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08138240"/>
        <c:crosses val="autoZero"/>
        <c:auto val="0"/>
        <c:lblAlgn val="ctr"/>
        <c:lblOffset val="100"/>
        <c:tickLblSkip val="1"/>
        <c:noMultiLvlLbl val="0"/>
      </c:catAx>
      <c:valAx>
        <c:axId val="208138240"/>
        <c:scaling>
          <c:orientation val="minMax"/>
          <c:max val="160"/>
          <c:min val="128"/>
        </c:scaling>
        <c:delete val="0"/>
        <c:axPos val="l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</c:spPr>
        </c:majorGridlines>
        <c:numFmt formatCode="0.0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08123776"/>
        <c:crosses val="autoZero"/>
        <c:crossBetween val="between"/>
        <c:majorUnit val="8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11"/>
        <c:delete val="1"/>
      </c:legendEntry>
      <c:layout>
        <c:manualLayout>
          <c:xMode val="edge"/>
          <c:yMode val="edge"/>
          <c:x val="0.82548028509288596"/>
          <c:y val="9.6880266335655496E-2"/>
          <c:w val="0.15932659370968499"/>
          <c:h val="0.878748063779600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 spcFirstLastPara="0" vertOverflow="ellipsis" vert="horz" wrap="square" anchor="ctr" anchorCtr="1"/>
        <a:lstStyle/>
        <a:p>
          <a:pPr>
            <a:defRPr lang="ja-JP" sz="1200" b="0" i="0" u="none" strike="noStrike" kern="1200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</c:spPr>
  <c:txPr>
    <a:bodyPr/>
    <a:lstStyle/>
    <a:p>
      <a:pPr>
        <a:defRPr lang="ja-JP" sz="1400" b="0" i="0" u="none" strike="noStrike" baseline="0">
          <a:solidFill>
            <a:srgbClr val="000000"/>
          </a:solidFill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5178224238496905E-2"/>
          <c:y val="8.4317379178712806E-2"/>
          <c:w val="0.69863901490602798"/>
          <c:h val="0.73524754643839496"/>
        </c:manualLayout>
      </c:layout>
      <c:lineChart>
        <c:grouping val="standard"/>
        <c:varyColors val="0"/>
        <c:ser>
          <c:idx val="0"/>
          <c:order val="0"/>
          <c:tx>
            <c:strRef>
              <c:f>TG!$B$2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 cap="rnd" cmpd="sng" algn="ctr">
              <a:solidFill>
                <a:srgbClr val="0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80"/>
              </a:solidFill>
              <a:ln w="9525" cap="flat" cmpd="sng" algn="ctr">
                <a:solidFill>
                  <a:srgbClr val="000080"/>
                </a:solidFill>
                <a:prstDash val="solid"/>
                <a:round/>
              </a:ln>
            </c:spPr>
          </c:marker>
          <c:cat>
            <c:numRef>
              <c:f>TG!$A$3:$A$20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TG!$B$3:$B$20</c:f>
              <c:numCache>
                <c:formatCode>0.0</c:formatCode>
                <c:ptCount val="18"/>
                <c:pt idx="0">
                  <c:v>52.722222222222221</c:v>
                </c:pt>
                <c:pt idx="1">
                  <c:v>53.61904761904762</c:v>
                </c:pt>
                <c:pt idx="2">
                  <c:v>52.772727272727273</c:v>
                </c:pt>
                <c:pt idx="3">
                  <c:v>52.95</c:v>
                </c:pt>
                <c:pt idx="4">
                  <c:v>52.9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DB-4150-8740-E5FED8468BF3}"/>
            </c:ext>
          </c:extLst>
        </c:ser>
        <c:ser>
          <c:idx val="1"/>
          <c:order val="1"/>
          <c:tx>
            <c:strRef>
              <c:f>TG!$C$2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 cap="rnd" cmpd="sng" algn="ctr">
              <a:solidFill>
                <a:srgbClr val="FF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00FF"/>
              </a:solidFill>
              <a:ln w="9525" cap="flat" cmpd="sng" algn="ctr">
                <a:solidFill>
                  <a:srgbClr val="FF00FF"/>
                </a:solidFill>
                <a:prstDash val="solid"/>
                <a:round/>
              </a:ln>
            </c:spPr>
          </c:marker>
          <c:cat>
            <c:numRef>
              <c:f>TG!$A$3:$A$20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TG!$C$3:$C$20</c:f>
              <c:numCache>
                <c:formatCode>0.0</c:formatCode>
                <c:ptCount val="18"/>
                <c:pt idx="0">
                  <c:v>54.359090909090916</c:v>
                </c:pt>
                <c:pt idx="1">
                  <c:v>54.715384615384615</c:v>
                </c:pt>
                <c:pt idx="2">
                  <c:v>55.187777777777775</c:v>
                </c:pt>
                <c:pt idx="3">
                  <c:v>54.687012987012984</c:v>
                </c:pt>
                <c:pt idx="4">
                  <c:v>54.611764705882351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DB-4150-8740-E5FED8468BF3}"/>
            </c:ext>
          </c:extLst>
        </c:ser>
        <c:ser>
          <c:idx val="2"/>
          <c:order val="2"/>
          <c:tx>
            <c:strRef>
              <c:f>TG!$D$2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 cap="rnd" cmpd="sng" algn="ctr">
              <a:solidFill>
                <a:srgbClr val="FF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FF00"/>
              </a:solidFill>
              <a:ln w="9525" cap="flat" cmpd="sng" algn="ctr">
                <a:solidFill>
                  <a:srgbClr val="FFFF00"/>
                </a:solidFill>
                <a:prstDash val="solid"/>
                <a:round/>
              </a:ln>
            </c:spPr>
          </c:marker>
          <c:cat>
            <c:numRef>
              <c:f>TG!$A$3:$A$20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TG!$D$3:$D$20</c:f>
              <c:numCache>
                <c:formatCode>0.0</c:formatCode>
                <c:ptCount val="18"/>
                <c:pt idx="0">
                  <c:v>54.705882352941202</c:v>
                </c:pt>
                <c:pt idx="1">
                  <c:v>54.89473684210526</c:v>
                </c:pt>
                <c:pt idx="2">
                  <c:v>54.909090909090899</c:v>
                </c:pt>
                <c:pt idx="3">
                  <c:v>54.85</c:v>
                </c:pt>
                <c:pt idx="4">
                  <c:v>54.761904761904759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FDB-4150-8740-E5FED8468BF3}"/>
            </c:ext>
          </c:extLst>
        </c:ser>
        <c:ser>
          <c:idx val="4"/>
          <c:order val="3"/>
          <c:tx>
            <c:strRef>
              <c:f>TG!$E$2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 cap="rnd" cmpd="sng" algn="ctr">
              <a:solidFill>
                <a:srgbClr val="00FF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FF"/>
              </a:solidFill>
              <a:ln w="9525" cap="flat" cmpd="sng" algn="ctr">
                <a:solidFill>
                  <a:srgbClr val="00FFFF"/>
                </a:solidFill>
                <a:prstDash val="solid"/>
                <a:round/>
              </a:ln>
            </c:spPr>
          </c:marker>
          <c:cat>
            <c:numRef>
              <c:f>TG!$A$3:$A$20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TG!$E$3:$E$20</c:f>
              <c:numCache>
                <c:formatCode>0.0</c:formatCode>
                <c:ptCount val="18"/>
                <c:pt idx="0">
                  <c:v>54.265000000000001</c:v>
                </c:pt>
                <c:pt idx="1">
                  <c:v>54.451000000000001</c:v>
                </c:pt>
                <c:pt idx="2">
                  <c:v>54.622999999999998</c:v>
                </c:pt>
                <c:pt idx="3">
                  <c:v>54.52</c:v>
                </c:pt>
                <c:pt idx="4">
                  <c:v>54.118000000000002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FDB-4150-8740-E5FED8468BF3}"/>
            </c:ext>
          </c:extLst>
        </c:ser>
        <c:ser>
          <c:idx val="6"/>
          <c:order val="4"/>
          <c:tx>
            <c:strRef>
              <c:f>TG!$F$2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 cap="rnd" cmpd="sng" algn="ctr">
              <a:solidFill>
                <a:srgbClr val="008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8080"/>
              </a:solidFill>
              <a:ln w="9525" cap="flat" cmpd="sng" algn="ctr">
                <a:solidFill>
                  <a:srgbClr val="008080"/>
                </a:solidFill>
                <a:prstDash val="solid"/>
                <a:round/>
              </a:ln>
            </c:spPr>
          </c:marker>
          <c:cat>
            <c:numRef>
              <c:f>TG!$A$3:$A$20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TG!$F$3:$F$20</c:f>
              <c:numCache>
                <c:formatCode>0.0</c:formatCode>
                <c:ptCount val="18"/>
                <c:pt idx="0">
                  <c:v>54.05</c:v>
                </c:pt>
                <c:pt idx="1">
                  <c:v>54.024999999999999</c:v>
                </c:pt>
                <c:pt idx="2">
                  <c:v>53.779166666666669</c:v>
                </c:pt>
                <c:pt idx="3">
                  <c:v>53.758333333333333</c:v>
                </c:pt>
                <c:pt idx="4">
                  <c:v>53.921739130434773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FDB-4150-8740-E5FED8468BF3}"/>
            </c:ext>
          </c:extLst>
        </c:ser>
        <c:ser>
          <c:idx val="7"/>
          <c:order val="5"/>
          <c:tx>
            <c:strRef>
              <c:f>TG!$G$2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 cap="rnd" cmpd="sng" algn="ctr">
              <a:solidFill>
                <a:srgbClr val="00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00"/>
              </a:solidFill>
              <a:ln w="9525" cap="flat" cmpd="sng" algn="ctr">
                <a:solidFill>
                  <a:srgbClr val="00FF00"/>
                </a:solidFill>
                <a:prstDash val="solid"/>
                <a:round/>
              </a:ln>
            </c:spPr>
          </c:marker>
          <c:cat>
            <c:numRef>
              <c:f>TG!$A$3:$A$20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TG!$G$3:$G$20</c:f>
              <c:numCache>
                <c:formatCode>0.0</c:formatCode>
                <c:ptCount val="18"/>
                <c:pt idx="0">
                  <c:v>51.845999999999997</c:v>
                </c:pt>
                <c:pt idx="1">
                  <c:v>52.296999999999997</c:v>
                </c:pt>
                <c:pt idx="2">
                  <c:v>52.289000000000001</c:v>
                </c:pt>
                <c:pt idx="3">
                  <c:v>52.468000000000004</c:v>
                </c:pt>
                <c:pt idx="4">
                  <c:v>52.695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FDB-4150-8740-E5FED8468BF3}"/>
            </c:ext>
          </c:extLst>
        </c:ser>
        <c:ser>
          <c:idx val="8"/>
          <c:order val="6"/>
          <c:tx>
            <c:strRef>
              <c:f>TG!$H$2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 cap="rnd" cmpd="sng" algn="ctr">
              <a:solidFill>
                <a:srgbClr val="00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FF"/>
              </a:solidFill>
              <a:ln w="9525" cap="flat" cmpd="sng" algn="ctr">
                <a:solidFill>
                  <a:srgbClr val="0000FF"/>
                </a:solidFill>
                <a:prstDash val="solid"/>
                <a:round/>
              </a:ln>
            </c:spPr>
          </c:marker>
          <c:cat>
            <c:numRef>
              <c:f>TG!$A$3:$A$20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TG!$H$3:$H$20</c:f>
              <c:numCache>
                <c:formatCode>0.0</c:formatCode>
                <c:ptCount val="18"/>
                <c:pt idx="0">
                  <c:v>54.7</c:v>
                </c:pt>
                <c:pt idx="1">
                  <c:v>54.4</c:v>
                </c:pt>
                <c:pt idx="2">
                  <c:v>54.3</c:v>
                </c:pt>
                <c:pt idx="3">
                  <c:v>54.1</c:v>
                </c:pt>
                <c:pt idx="4">
                  <c:v>54.1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FDB-4150-8740-E5FED8468BF3}"/>
            </c:ext>
          </c:extLst>
        </c:ser>
        <c:ser>
          <c:idx val="3"/>
          <c:order val="7"/>
          <c:tx>
            <c:strRef>
              <c:f>TG!$I$2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 cap="rnd" cmpd="sng" algn="ctr">
              <a:solidFill>
                <a:srgbClr val="FF66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6600"/>
              </a:solidFill>
              <a:ln w="9525" cap="flat" cmpd="sng" algn="ctr">
                <a:solidFill>
                  <a:srgbClr val="FF6600"/>
                </a:solidFill>
                <a:prstDash val="solid"/>
                <a:round/>
              </a:ln>
            </c:spPr>
          </c:marker>
          <c:cat>
            <c:numRef>
              <c:f>TG!$A$3:$A$20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TG!$I$3:$I$20</c:f>
              <c:numCache>
                <c:formatCode>0.0</c:formatCode>
                <c:ptCount val="18"/>
                <c:pt idx="1">
                  <c:v>53.43</c:v>
                </c:pt>
                <c:pt idx="2">
                  <c:v>53.4</c:v>
                </c:pt>
                <c:pt idx="3">
                  <c:v>53.24</c:v>
                </c:pt>
                <c:pt idx="4">
                  <c:v>53.58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FDB-4150-8740-E5FED8468BF3}"/>
            </c:ext>
          </c:extLst>
        </c:ser>
        <c:ser>
          <c:idx val="14"/>
          <c:order val="8"/>
          <c:tx>
            <c:strRef>
              <c:f>TG!$J$2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 cap="rnd" cmpd="sng" algn="ctr">
              <a:solidFill>
                <a:srgbClr val="8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800080"/>
              </a:solidFill>
              <a:ln w="9525" cap="flat" cmpd="sng" algn="ctr">
                <a:solidFill>
                  <a:srgbClr val="800080"/>
                </a:solidFill>
                <a:prstDash val="solid"/>
                <a:round/>
              </a:ln>
            </c:spPr>
          </c:marker>
          <c:cat>
            <c:numRef>
              <c:f>TG!$A$3:$A$20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TG!$J$3:$J$20</c:f>
              <c:numCache>
                <c:formatCode>0.0</c:formatCode>
                <c:ptCount val="18"/>
                <c:pt idx="1">
                  <c:v>54.5</c:v>
                </c:pt>
                <c:pt idx="2">
                  <c:v>55.666666666666664</c:v>
                </c:pt>
                <c:pt idx="3">
                  <c:v>55.833333333333336</c:v>
                </c:pt>
                <c:pt idx="4">
                  <c:v>54.153846153846153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FDB-4150-8740-E5FED8468BF3}"/>
            </c:ext>
          </c:extLst>
        </c:ser>
        <c:ser>
          <c:idx val="9"/>
          <c:order val="9"/>
          <c:tx>
            <c:strRef>
              <c:f>TG!$K$2</c:f>
              <c:strCache>
                <c:ptCount val="1"/>
                <c:pt idx="0">
                  <c:v>認証値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TG!$A$3:$A$20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TG!$K$3:$K$20</c:f>
              <c:numCache>
                <c:formatCode>0</c:formatCode>
                <c:ptCount val="18"/>
                <c:pt idx="0">
                  <c:v>54</c:v>
                </c:pt>
                <c:pt idx="1">
                  <c:v>54</c:v>
                </c:pt>
                <c:pt idx="2">
                  <c:v>54</c:v>
                </c:pt>
                <c:pt idx="3">
                  <c:v>54</c:v>
                </c:pt>
                <c:pt idx="4">
                  <c:v>54</c:v>
                </c:pt>
                <c:pt idx="5">
                  <c:v>54</c:v>
                </c:pt>
                <c:pt idx="6">
                  <c:v>54</c:v>
                </c:pt>
                <c:pt idx="7">
                  <c:v>54</c:v>
                </c:pt>
                <c:pt idx="8">
                  <c:v>54</c:v>
                </c:pt>
                <c:pt idx="9">
                  <c:v>54</c:v>
                </c:pt>
                <c:pt idx="10">
                  <c:v>54</c:v>
                </c:pt>
                <c:pt idx="11">
                  <c:v>54</c:v>
                </c:pt>
                <c:pt idx="12">
                  <c:v>54</c:v>
                </c:pt>
                <c:pt idx="13">
                  <c:v>54</c:v>
                </c:pt>
                <c:pt idx="14">
                  <c:v>54</c:v>
                </c:pt>
                <c:pt idx="15">
                  <c:v>54</c:v>
                </c:pt>
                <c:pt idx="16">
                  <c:v>54</c:v>
                </c:pt>
                <c:pt idx="17">
                  <c:v>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FDB-4150-8740-E5FED8468BF3}"/>
            </c:ext>
          </c:extLst>
        </c:ser>
        <c:ser>
          <c:idx val="10"/>
          <c:order val="10"/>
          <c:tx>
            <c:strRef>
              <c:f>TG!$L$2</c:f>
              <c:strCache>
                <c:ptCount val="1"/>
                <c:pt idx="0">
                  <c:v>9病院平均</c:v>
                </c:pt>
              </c:strCache>
            </c:strRef>
          </c:tx>
          <c:spPr>
            <a:ln w="12700" cap="rnd" cmpd="sng" algn="ctr">
              <a:solidFill>
                <a:srgbClr val="00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000000"/>
              </a:solidFill>
              <a:ln w="9525" cap="flat" cmpd="sng" algn="ctr">
                <a:solidFill>
                  <a:srgbClr val="000000"/>
                </a:solidFill>
                <a:prstDash val="solid"/>
                <a:round/>
              </a:ln>
            </c:spPr>
          </c:marker>
          <c:cat>
            <c:numRef>
              <c:f>TG!$A$3:$A$20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TG!$L$3:$L$20</c:f>
              <c:numCache>
                <c:formatCode>0.0</c:formatCode>
                <c:ptCount val="18"/>
                <c:pt idx="0">
                  <c:v>53.806885069179195</c:v>
                </c:pt>
                <c:pt idx="1">
                  <c:v>54.036907675170831</c:v>
                </c:pt>
                <c:pt idx="2">
                  <c:v>54.103047699214365</c:v>
                </c:pt>
                <c:pt idx="3">
                  <c:v>54.045186628186634</c:v>
                </c:pt>
                <c:pt idx="4">
                  <c:v>53.871361639118668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FDB-4150-8740-E5FED8468BF3}"/>
            </c:ext>
          </c:extLst>
        </c:ser>
        <c:ser>
          <c:idx val="11"/>
          <c:order val="11"/>
          <c:tx>
            <c:strRef>
              <c:f>TG!$M$2</c:f>
              <c:strCache>
                <c:ptCount val="1"/>
                <c:pt idx="0">
                  <c:v>R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triangle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TG!$A$3:$A$20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TG!$M$3:$M$20</c:f>
              <c:numCache>
                <c:formatCode>0.0</c:formatCode>
                <c:ptCount val="18"/>
                <c:pt idx="0">
                  <c:v>2.8598823529412059</c:v>
                </c:pt>
                <c:pt idx="1">
                  <c:v>2.5977368421052631</c:v>
                </c:pt>
                <c:pt idx="2">
                  <c:v>3.3776666666666628</c:v>
                </c:pt>
                <c:pt idx="3">
                  <c:v>3.3653333333333322</c:v>
                </c:pt>
                <c:pt idx="4">
                  <c:v>2.0669047619047589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CFDB-4150-8740-E5FED8468BF3}"/>
            </c:ext>
          </c:extLst>
        </c:ser>
        <c:ser>
          <c:idx val="12"/>
          <c:order val="12"/>
          <c:tx>
            <c:strRef>
              <c:f>TG!$N$2</c:f>
              <c:strCache>
                <c:ptCount val="1"/>
                <c:pt idx="0">
                  <c:v>下限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TG!$A$3:$A$20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TG!$N$3:$N$20</c:f>
              <c:numCache>
                <c:formatCode>0</c:formatCode>
                <c:ptCount val="18"/>
                <c:pt idx="0">
                  <c:v>51</c:v>
                </c:pt>
                <c:pt idx="1">
                  <c:v>51</c:v>
                </c:pt>
                <c:pt idx="2">
                  <c:v>51</c:v>
                </c:pt>
                <c:pt idx="3">
                  <c:v>51</c:v>
                </c:pt>
                <c:pt idx="4">
                  <c:v>51</c:v>
                </c:pt>
                <c:pt idx="5">
                  <c:v>51</c:v>
                </c:pt>
                <c:pt idx="6">
                  <c:v>51</c:v>
                </c:pt>
                <c:pt idx="7">
                  <c:v>51</c:v>
                </c:pt>
                <c:pt idx="8">
                  <c:v>51</c:v>
                </c:pt>
                <c:pt idx="9">
                  <c:v>51</c:v>
                </c:pt>
                <c:pt idx="10">
                  <c:v>51</c:v>
                </c:pt>
                <c:pt idx="11">
                  <c:v>51</c:v>
                </c:pt>
                <c:pt idx="12">
                  <c:v>51</c:v>
                </c:pt>
                <c:pt idx="13">
                  <c:v>51</c:v>
                </c:pt>
                <c:pt idx="14">
                  <c:v>51</c:v>
                </c:pt>
                <c:pt idx="15">
                  <c:v>51</c:v>
                </c:pt>
                <c:pt idx="16">
                  <c:v>51</c:v>
                </c:pt>
                <c:pt idx="17">
                  <c:v>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CFDB-4150-8740-E5FED8468BF3}"/>
            </c:ext>
          </c:extLst>
        </c:ser>
        <c:ser>
          <c:idx val="13"/>
          <c:order val="13"/>
          <c:tx>
            <c:strRef>
              <c:f>TG!$O$2</c:f>
              <c:strCache>
                <c:ptCount val="1"/>
                <c:pt idx="0">
                  <c:v>上限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TG!$A$3:$A$20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TG!$O$3:$O$20</c:f>
              <c:numCache>
                <c:formatCode>0</c:formatCode>
                <c:ptCount val="18"/>
                <c:pt idx="0">
                  <c:v>57</c:v>
                </c:pt>
                <c:pt idx="1">
                  <c:v>57</c:v>
                </c:pt>
                <c:pt idx="2">
                  <c:v>57</c:v>
                </c:pt>
                <c:pt idx="3">
                  <c:v>57</c:v>
                </c:pt>
                <c:pt idx="4">
                  <c:v>57</c:v>
                </c:pt>
                <c:pt idx="5">
                  <c:v>57</c:v>
                </c:pt>
                <c:pt idx="6">
                  <c:v>57</c:v>
                </c:pt>
                <c:pt idx="7">
                  <c:v>57</c:v>
                </c:pt>
                <c:pt idx="8">
                  <c:v>57</c:v>
                </c:pt>
                <c:pt idx="9">
                  <c:v>57</c:v>
                </c:pt>
                <c:pt idx="10">
                  <c:v>57</c:v>
                </c:pt>
                <c:pt idx="11">
                  <c:v>57</c:v>
                </c:pt>
                <c:pt idx="12">
                  <c:v>57</c:v>
                </c:pt>
                <c:pt idx="13">
                  <c:v>57</c:v>
                </c:pt>
                <c:pt idx="14">
                  <c:v>57</c:v>
                </c:pt>
                <c:pt idx="15">
                  <c:v>57</c:v>
                </c:pt>
                <c:pt idx="16">
                  <c:v>57</c:v>
                </c:pt>
                <c:pt idx="17">
                  <c:v>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CFDB-4150-8740-E5FED8468B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7893248"/>
        <c:axId val="207895168"/>
      </c:lineChart>
      <c:catAx>
        <c:axId val="20789324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07895168"/>
        <c:crosses val="autoZero"/>
        <c:auto val="0"/>
        <c:lblAlgn val="ctr"/>
        <c:lblOffset val="100"/>
        <c:tickLblSkip val="1"/>
        <c:noMultiLvlLbl val="0"/>
      </c:catAx>
      <c:valAx>
        <c:axId val="207895168"/>
        <c:scaling>
          <c:orientation val="minMax"/>
          <c:max val="60"/>
          <c:min val="48"/>
        </c:scaling>
        <c:delete val="0"/>
        <c:axPos val="l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</c:spPr>
        </c:majorGridlines>
        <c:numFmt formatCode="0.0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07893248"/>
        <c:crosses val="autoZero"/>
        <c:crossBetween val="between"/>
        <c:majorUnit val="3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11"/>
        <c:delete val="1"/>
      </c:legendEntry>
      <c:layout>
        <c:manualLayout>
          <c:xMode val="edge"/>
          <c:yMode val="edge"/>
          <c:x val="0.82124406988254905"/>
          <c:y val="0.109651681652933"/>
          <c:w val="0.159326555699525"/>
          <c:h val="0.879329474577222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 spcFirstLastPara="0" vertOverflow="ellipsis" vert="horz" wrap="square" anchor="ctr" anchorCtr="1"/>
        <a:lstStyle/>
        <a:p>
          <a:pPr>
            <a:defRPr lang="ja-JP" sz="1200" b="0" i="0" u="none" strike="noStrike" kern="1200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</c:spPr>
  <c:txPr>
    <a:bodyPr/>
    <a:lstStyle/>
    <a:p>
      <a:pPr>
        <a:defRPr lang="ja-JP" sz="1000" b="0" i="0" u="none" strike="noStrike" baseline="0">
          <a:solidFill>
            <a:srgbClr val="000000"/>
          </a:solidFill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541108194003001"/>
          <c:y val="6.3337273443656403E-2"/>
          <c:w val="0.58924968909769204"/>
          <c:h val="0.78094956658786496"/>
        </c:manualLayout>
      </c:layout>
      <c:lineChart>
        <c:grouping val="standard"/>
        <c:varyColors val="0"/>
        <c:ser>
          <c:idx val="0"/>
          <c:order val="0"/>
          <c:tx>
            <c:strRef>
              <c:f>HDL!$B$2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 cap="rnd" cmpd="sng" algn="ctr">
              <a:solidFill>
                <a:srgbClr val="0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80"/>
              </a:solidFill>
              <a:ln w="9525" cap="flat" cmpd="sng" algn="ctr">
                <a:solidFill>
                  <a:srgbClr val="000080"/>
                </a:solidFill>
                <a:prstDash val="solid"/>
                <a:round/>
              </a:ln>
            </c:spPr>
          </c:marker>
          <c:cat>
            <c:numRef>
              <c:f>HDL!$A$3:$A$20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HDL!$B$3:$B$20</c:f>
              <c:numCache>
                <c:formatCode>0.0</c:formatCode>
                <c:ptCount val="18"/>
                <c:pt idx="0">
                  <c:v>44.594444444444441</c:v>
                </c:pt>
                <c:pt idx="1">
                  <c:v>44.71428571428573</c:v>
                </c:pt>
                <c:pt idx="2">
                  <c:v>44.75</c:v>
                </c:pt>
                <c:pt idx="3">
                  <c:v>44.87</c:v>
                </c:pt>
                <c:pt idx="4">
                  <c:v>44.685000000000002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FE-4976-80AF-41E4356FD79D}"/>
            </c:ext>
          </c:extLst>
        </c:ser>
        <c:ser>
          <c:idx val="2"/>
          <c:order val="1"/>
          <c:tx>
            <c:strRef>
              <c:f>HDL!$C$2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>
              <a:solidFill>
                <a:srgbClr val="FF00FF"/>
              </a:solidFill>
            </a:ln>
          </c:spPr>
          <c:marker>
            <c:symbol val="circle"/>
            <c:size val="7"/>
            <c:spPr>
              <a:solidFill>
                <a:srgbClr val="FF00FF"/>
              </a:solidFill>
              <a:ln>
                <a:solidFill>
                  <a:srgbClr val="FF00FF"/>
                </a:solidFill>
              </a:ln>
            </c:spPr>
          </c:marker>
          <c:cat>
            <c:numRef>
              <c:f>HDL!$A$3:$A$20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HDL!$C$3:$C$20</c:f>
              <c:numCache>
                <c:formatCode>0.0</c:formatCode>
                <c:ptCount val="18"/>
                <c:pt idx="0">
                  <c:v>45.588405797101444</c:v>
                </c:pt>
                <c:pt idx="1">
                  <c:v>46.031868131868151</c:v>
                </c:pt>
                <c:pt idx="2">
                  <c:v>46.239215686274505</c:v>
                </c:pt>
                <c:pt idx="3">
                  <c:v>45.784883720930232</c:v>
                </c:pt>
                <c:pt idx="4">
                  <c:v>45.241573033707873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FE-4976-80AF-41E4356FD79D}"/>
            </c:ext>
          </c:extLst>
        </c:ser>
        <c:ser>
          <c:idx val="1"/>
          <c:order val="2"/>
          <c:tx>
            <c:strRef>
              <c:f>HDL!$D$2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 cap="rnd" cmpd="sng" algn="ctr">
              <a:solidFill>
                <a:srgbClr val="FF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FF00"/>
              </a:solidFill>
              <a:ln w="9525" cap="flat" cmpd="sng" algn="ctr">
                <a:solidFill>
                  <a:srgbClr val="FFFF00"/>
                </a:solidFill>
                <a:prstDash val="solid"/>
                <a:round/>
              </a:ln>
            </c:spPr>
          </c:marker>
          <c:val>
            <c:numRef>
              <c:f>HDL!$D$3:$D$20</c:f>
              <c:numCache>
                <c:formatCode>0.0</c:formatCode>
                <c:ptCount val="18"/>
                <c:pt idx="0">
                  <c:v>45.206666666666699</c:v>
                </c:pt>
                <c:pt idx="1">
                  <c:v>44.900000000000006</c:v>
                </c:pt>
                <c:pt idx="2">
                  <c:v>45.05</c:v>
                </c:pt>
                <c:pt idx="3">
                  <c:v>45.394117647058799</c:v>
                </c:pt>
                <c:pt idx="4">
                  <c:v>45.287500000000009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3FE-4976-80AF-41E4356FD79D}"/>
            </c:ext>
          </c:extLst>
        </c:ser>
        <c:ser>
          <c:idx val="8"/>
          <c:order val="3"/>
          <c:tx>
            <c:strRef>
              <c:f>HDL!$E$2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 cap="rnd" cmpd="sng" algn="ctr">
              <a:solidFill>
                <a:srgbClr val="00FF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FF"/>
              </a:solidFill>
              <a:ln w="12700" cap="flat" cmpd="sng" algn="ctr">
                <a:solidFill>
                  <a:srgbClr val="00FFFF"/>
                </a:solidFill>
                <a:prstDash val="solid"/>
                <a:round/>
              </a:ln>
            </c:spPr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03FE-4976-80AF-41E4356FD79D}"/>
            </c:ext>
          </c:extLst>
        </c:ser>
        <c:ser>
          <c:idx val="7"/>
          <c:order val="4"/>
          <c:tx>
            <c:strRef>
              <c:f>HDL!$H$2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 cap="rnd" cmpd="sng" algn="ctr">
              <a:solidFill>
                <a:srgbClr val="0000CC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FF"/>
              </a:solidFill>
              <a:ln w="9525" cap="flat" cmpd="sng" algn="ctr">
                <a:solidFill>
                  <a:srgbClr val="0000FF"/>
                </a:solidFill>
                <a:prstDash val="solid"/>
                <a:round/>
              </a:ln>
            </c:spPr>
          </c:marker>
          <c:val>
            <c:numRef>
              <c:f>HDL!$H$3:$H$20</c:f>
              <c:numCache>
                <c:formatCode>0.0</c:formatCode>
                <c:ptCount val="18"/>
                <c:pt idx="0">
                  <c:v>44.2</c:v>
                </c:pt>
                <c:pt idx="1">
                  <c:v>44.3</c:v>
                </c:pt>
                <c:pt idx="2">
                  <c:v>44</c:v>
                </c:pt>
                <c:pt idx="3">
                  <c:v>44</c:v>
                </c:pt>
                <c:pt idx="4">
                  <c:v>44.1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3FE-4976-80AF-41E4356FD79D}"/>
            </c:ext>
          </c:extLst>
        </c:ser>
        <c:ser>
          <c:idx val="3"/>
          <c:order val="5"/>
          <c:tx>
            <c:strRef>
              <c:f>HDL!$K$2</c:f>
              <c:strCache>
                <c:ptCount val="1"/>
                <c:pt idx="0">
                  <c:v>メタボリード認証値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HDL!$A$3:$A$20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HDL!$K$3:$K$20</c:f>
              <c:numCache>
                <c:formatCode>0</c:formatCode>
                <c:ptCount val="18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3FE-4976-80AF-41E4356FD79D}"/>
            </c:ext>
          </c:extLst>
        </c:ser>
        <c:ser>
          <c:idx val="4"/>
          <c:order val="6"/>
          <c:tx>
            <c:strRef>
              <c:f>HDL!$L$2</c:f>
              <c:strCache>
                <c:ptCount val="1"/>
                <c:pt idx="0">
                  <c:v>メタボリード平均</c:v>
                </c:pt>
              </c:strCache>
            </c:strRef>
          </c:tx>
          <c:spPr>
            <a:ln w="12700" cap="rnd" cmpd="sng" algn="ctr">
              <a:solidFill>
                <a:srgbClr val="00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000000"/>
              </a:solidFill>
              <a:ln w="9525" cap="flat" cmpd="sng" algn="ctr">
                <a:solidFill>
                  <a:srgbClr val="000000"/>
                </a:solidFill>
                <a:prstDash val="solid"/>
                <a:round/>
              </a:ln>
            </c:spPr>
          </c:marker>
          <c:cat>
            <c:numRef>
              <c:f>HDL!$A$3:$A$20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HDL!$L$3:$L$20</c:f>
              <c:numCache>
                <c:formatCode>0.0</c:formatCode>
                <c:ptCount val="18"/>
                <c:pt idx="0">
                  <c:v>44.523503381642513</c:v>
                </c:pt>
                <c:pt idx="1">
                  <c:v>44.578230769230778</c:v>
                </c:pt>
                <c:pt idx="2">
                  <c:v>44.657243137254895</c:v>
                </c:pt>
                <c:pt idx="3">
                  <c:v>44.65980027359781</c:v>
                </c:pt>
                <c:pt idx="4">
                  <c:v>44.455414606741577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3FE-4976-80AF-41E4356FD79D}"/>
            </c:ext>
          </c:extLst>
        </c:ser>
        <c:ser>
          <c:idx val="5"/>
          <c:order val="7"/>
          <c:tx>
            <c:strRef>
              <c:f>HDL!$Q$2</c:f>
              <c:strCache>
                <c:ptCount val="1"/>
                <c:pt idx="0">
                  <c:v>メタボリード下限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HDL!$A$3:$A$20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HDL!$Q$3:$Q$20</c:f>
              <c:numCache>
                <c:formatCode>General</c:formatCode>
                <c:ptCount val="18"/>
                <c:pt idx="0">
                  <c:v>42</c:v>
                </c:pt>
                <c:pt idx="1">
                  <c:v>42</c:v>
                </c:pt>
                <c:pt idx="2">
                  <c:v>42</c:v>
                </c:pt>
                <c:pt idx="3">
                  <c:v>42</c:v>
                </c:pt>
                <c:pt idx="4">
                  <c:v>42</c:v>
                </c:pt>
                <c:pt idx="5">
                  <c:v>42</c:v>
                </c:pt>
                <c:pt idx="6">
                  <c:v>42</c:v>
                </c:pt>
                <c:pt idx="7">
                  <c:v>42</c:v>
                </c:pt>
                <c:pt idx="8">
                  <c:v>42</c:v>
                </c:pt>
                <c:pt idx="9">
                  <c:v>42</c:v>
                </c:pt>
                <c:pt idx="10">
                  <c:v>42</c:v>
                </c:pt>
                <c:pt idx="11">
                  <c:v>42</c:v>
                </c:pt>
                <c:pt idx="12">
                  <c:v>42</c:v>
                </c:pt>
                <c:pt idx="13">
                  <c:v>42</c:v>
                </c:pt>
                <c:pt idx="14">
                  <c:v>42</c:v>
                </c:pt>
                <c:pt idx="15">
                  <c:v>42</c:v>
                </c:pt>
                <c:pt idx="16">
                  <c:v>42</c:v>
                </c:pt>
                <c:pt idx="17">
                  <c:v>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3FE-4976-80AF-41E4356FD79D}"/>
            </c:ext>
          </c:extLst>
        </c:ser>
        <c:ser>
          <c:idx val="6"/>
          <c:order val="8"/>
          <c:tx>
            <c:strRef>
              <c:f>HDL!$R$2</c:f>
              <c:strCache>
                <c:ptCount val="1"/>
                <c:pt idx="0">
                  <c:v>メタボリード上限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HDL!$A$3:$A$20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HDL!$R$3:$R$20</c:f>
              <c:numCache>
                <c:formatCode>General</c:formatCode>
                <c:ptCount val="18"/>
                <c:pt idx="0">
                  <c:v>48</c:v>
                </c:pt>
                <c:pt idx="1">
                  <c:v>48</c:v>
                </c:pt>
                <c:pt idx="2">
                  <c:v>48</c:v>
                </c:pt>
                <c:pt idx="3">
                  <c:v>48</c:v>
                </c:pt>
                <c:pt idx="4">
                  <c:v>48</c:v>
                </c:pt>
                <c:pt idx="5">
                  <c:v>48</c:v>
                </c:pt>
                <c:pt idx="6">
                  <c:v>48</c:v>
                </c:pt>
                <c:pt idx="7">
                  <c:v>48</c:v>
                </c:pt>
                <c:pt idx="8">
                  <c:v>48</c:v>
                </c:pt>
                <c:pt idx="9">
                  <c:v>48</c:v>
                </c:pt>
                <c:pt idx="10">
                  <c:v>48</c:v>
                </c:pt>
                <c:pt idx="11">
                  <c:v>48</c:v>
                </c:pt>
                <c:pt idx="12">
                  <c:v>48</c:v>
                </c:pt>
                <c:pt idx="13">
                  <c:v>48</c:v>
                </c:pt>
                <c:pt idx="14">
                  <c:v>48</c:v>
                </c:pt>
                <c:pt idx="15">
                  <c:v>48</c:v>
                </c:pt>
                <c:pt idx="16">
                  <c:v>48</c:v>
                </c:pt>
                <c:pt idx="17">
                  <c:v>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3FE-4976-80AF-41E4356FD7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426880"/>
        <c:axId val="208441344"/>
      </c:lineChart>
      <c:catAx>
        <c:axId val="20842688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100" b="0" i="0" u="none" strike="noStrike" kern="1200" cap="none" spc="0" normalizeH="0" baseline="0">
                <a:solidFill>
                  <a:srgbClr val="000000"/>
                </a:solidFill>
                <a:uFill>
                  <a:solidFill>
                    <a:srgbClr val="000000"/>
                  </a:solidFill>
                </a:u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08441344"/>
        <c:crosses val="autoZero"/>
        <c:auto val="0"/>
        <c:lblAlgn val="ctr"/>
        <c:lblOffset val="100"/>
        <c:tickLblSkip val="1"/>
        <c:noMultiLvlLbl val="0"/>
      </c:catAx>
      <c:valAx>
        <c:axId val="208441344"/>
        <c:scaling>
          <c:orientation val="minMax"/>
          <c:max val="51"/>
          <c:min val="39"/>
        </c:scaling>
        <c:delete val="0"/>
        <c:axPos val="l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</c:spPr>
        </c:majorGridlines>
        <c:numFmt formatCode="0.0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08426880"/>
        <c:crosses val="autoZero"/>
        <c:crossBetween val="between"/>
        <c:majorUnit val="3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1466077103772296"/>
          <c:y val="0.18518518518518501"/>
          <c:w val="0.268066878540832"/>
          <c:h val="0.658589440504333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 spcFirstLastPara="0" vertOverflow="ellipsis" vert="horz" wrap="square" anchor="ctr" anchorCtr="1"/>
        <a:lstStyle/>
        <a:p>
          <a:pPr>
            <a:defRPr lang="ja-JP" sz="1000" b="0" i="0" u="none" strike="noStrike" kern="1200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</c:spPr>
  <c:txPr>
    <a:bodyPr/>
    <a:lstStyle/>
    <a:p>
      <a:pPr>
        <a:defRPr lang="ja-JP" sz="1000" b="0" i="0" u="none" strike="noStrike" baseline="0">
          <a:solidFill>
            <a:srgbClr val="000000"/>
          </a:solidFill>
          <a:latin typeface="ＭＳ Ｐゴシック" panose="020B0600070205080204" charset="-128"/>
          <a:ea typeface="ＭＳ Ｐゴシック" panose="020B0600070205080204" charset="-128"/>
          <a:cs typeface="ＭＳ Ｐゴシック" panose="020B0600070205080204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005387293758301E-2"/>
          <c:y val="8.0247155451736898E-2"/>
          <c:w val="0.64572535879785498"/>
          <c:h val="0.77778012207069702"/>
        </c:manualLayout>
      </c:layout>
      <c:lineChart>
        <c:grouping val="standard"/>
        <c:varyColors val="0"/>
        <c:ser>
          <c:idx val="3"/>
          <c:order val="0"/>
          <c:tx>
            <c:strRef>
              <c:f>HDL!$F$2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 cap="rnd" cmpd="sng" algn="ctr">
              <a:solidFill>
                <a:srgbClr val="008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8080"/>
              </a:solidFill>
              <a:ln w="9525" cap="flat" cmpd="sng" algn="ctr">
                <a:solidFill>
                  <a:srgbClr val="008080"/>
                </a:solidFill>
                <a:prstDash val="solid"/>
                <a:round/>
              </a:ln>
            </c:spPr>
          </c:marker>
          <c:cat>
            <c:numRef>
              <c:f>HDL!$A$3:$A$20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HDL!$F$3:$F$20</c:f>
              <c:numCache>
                <c:formatCode>0.0</c:formatCode>
                <c:ptCount val="18"/>
                <c:pt idx="0">
                  <c:v>52.5</c:v>
                </c:pt>
                <c:pt idx="1">
                  <c:v>52.194583333333334</c:v>
                </c:pt>
                <c:pt idx="2">
                  <c:v>52.005833333333335</c:v>
                </c:pt>
                <c:pt idx="3">
                  <c:v>52.181250000000006</c:v>
                </c:pt>
                <c:pt idx="4">
                  <c:v>52.14826086956522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60-4966-9C9C-70BC204A99F2}"/>
            </c:ext>
          </c:extLst>
        </c:ser>
        <c:ser>
          <c:idx val="1"/>
          <c:order val="1"/>
          <c:tx>
            <c:strRef>
              <c:f>HDL!$G$2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 cap="rnd" cmpd="sng" algn="ctr">
              <a:solidFill>
                <a:srgbClr val="00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00"/>
              </a:solidFill>
              <a:ln w="9525" cap="flat" cmpd="sng" algn="ctr">
                <a:solidFill>
                  <a:srgbClr val="00FF00"/>
                </a:solidFill>
                <a:prstDash val="solid"/>
                <a:round/>
              </a:ln>
            </c:spPr>
          </c:marker>
          <c:cat>
            <c:numRef>
              <c:f>HDL!$A$3:$A$20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HDL!$G$3:$G$20</c:f>
              <c:numCache>
                <c:formatCode>0.0</c:formatCode>
                <c:ptCount val="18"/>
                <c:pt idx="0">
                  <c:v>53.01</c:v>
                </c:pt>
                <c:pt idx="1">
                  <c:v>51.4</c:v>
                </c:pt>
                <c:pt idx="2">
                  <c:v>51.405999999999999</c:v>
                </c:pt>
                <c:pt idx="3">
                  <c:v>51.600999999999999</c:v>
                </c:pt>
                <c:pt idx="4">
                  <c:v>52.124000000000002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760-4966-9C9C-70BC204A99F2}"/>
            </c:ext>
          </c:extLst>
        </c:ser>
        <c:ser>
          <c:idx val="9"/>
          <c:order val="2"/>
          <c:tx>
            <c:strRef>
              <c:f>HDL!$I$2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 cap="rnd" cmpd="sng" algn="ctr">
              <a:solidFill>
                <a:srgbClr val="FF66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6600"/>
              </a:solidFill>
              <a:ln w="9525" cap="flat" cmpd="sng" algn="ctr">
                <a:solidFill>
                  <a:srgbClr val="FF6600"/>
                </a:solidFill>
                <a:prstDash val="solid"/>
                <a:round/>
              </a:ln>
            </c:spPr>
          </c:marker>
          <c:cat>
            <c:numRef>
              <c:f>HDL!$A$3:$A$20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HDL!$I$3:$I$20</c:f>
              <c:numCache>
                <c:formatCode>0.0</c:formatCode>
                <c:ptCount val="18"/>
                <c:pt idx="1">
                  <c:v>51.4</c:v>
                </c:pt>
                <c:pt idx="2">
                  <c:v>51.7</c:v>
                </c:pt>
                <c:pt idx="3">
                  <c:v>51.48</c:v>
                </c:pt>
                <c:pt idx="4">
                  <c:v>51.35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760-4966-9C9C-70BC204A99F2}"/>
            </c:ext>
          </c:extLst>
        </c:ser>
        <c:ser>
          <c:idx val="11"/>
          <c:order val="3"/>
          <c:tx>
            <c:strRef>
              <c:f>HDL!$J$2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 cap="rnd" cmpd="sng" algn="ctr">
              <a:solidFill>
                <a:srgbClr val="8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800080"/>
              </a:solidFill>
              <a:ln w="9525" cap="flat" cmpd="sng" algn="ctr">
                <a:solidFill>
                  <a:srgbClr val="800080"/>
                </a:solidFill>
                <a:prstDash val="solid"/>
                <a:round/>
              </a:ln>
            </c:spPr>
          </c:marker>
          <c:cat>
            <c:numRef>
              <c:f>HDL!$A$3:$A$20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HDL!$J$3:$J$20</c:f>
              <c:numCache>
                <c:formatCode>0.0</c:formatCode>
                <c:ptCount val="18"/>
                <c:pt idx="1">
                  <c:v>47.222222222222221</c:v>
                </c:pt>
                <c:pt idx="2">
                  <c:v>47.06666666666667</c:v>
                </c:pt>
                <c:pt idx="3">
                  <c:v>47.055555555555557</c:v>
                </c:pt>
                <c:pt idx="4">
                  <c:v>46.846153846153847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760-4966-9C9C-70BC204A99F2}"/>
            </c:ext>
          </c:extLst>
        </c:ser>
        <c:ser>
          <c:idx val="5"/>
          <c:order val="4"/>
          <c:tx>
            <c:strRef>
              <c:f>HDL!$N$2</c:f>
              <c:strCache>
                <c:ptCount val="1"/>
                <c:pt idx="0">
                  <c:v>積水認証値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HDL!$A$3:$A$20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HDL!$N$3:$N$20</c:f>
              <c:numCache>
                <c:formatCode>0</c:formatCode>
                <c:ptCount val="18"/>
                <c:pt idx="0">
                  <c:v>52</c:v>
                </c:pt>
                <c:pt idx="1">
                  <c:v>52</c:v>
                </c:pt>
                <c:pt idx="2">
                  <c:v>52</c:v>
                </c:pt>
                <c:pt idx="3">
                  <c:v>52</c:v>
                </c:pt>
                <c:pt idx="4">
                  <c:v>52</c:v>
                </c:pt>
                <c:pt idx="5">
                  <c:v>52</c:v>
                </c:pt>
                <c:pt idx="6">
                  <c:v>52</c:v>
                </c:pt>
                <c:pt idx="7">
                  <c:v>52</c:v>
                </c:pt>
                <c:pt idx="8">
                  <c:v>52</c:v>
                </c:pt>
                <c:pt idx="9">
                  <c:v>52</c:v>
                </c:pt>
                <c:pt idx="10">
                  <c:v>52</c:v>
                </c:pt>
                <c:pt idx="11">
                  <c:v>52</c:v>
                </c:pt>
                <c:pt idx="12">
                  <c:v>52</c:v>
                </c:pt>
                <c:pt idx="13">
                  <c:v>52</c:v>
                </c:pt>
                <c:pt idx="14">
                  <c:v>52</c:v>
                </c:pt>
                <c:pt idx="15">
                  <c:v>52</c:v>
                </c:pt>
                <c:pt idx="16">
                  <c:v>52</c:v>
                </c:pt>
                <c:pt idx="17">
                  <c:v>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760-4966-9C9C-70BC204A99F2}"/>
            </c:ext>
          </c:extLst>
        </c:ser>
        <c:ser>
          <c:idx val="6"/>
          <c:order val="5"/>
          <c:tx>
            <c:strRef>
              <c:f>HDL!$O$2</c:f>
              <c:strCache>
                <c:ptCount val="1"/>
                <c:pt idx="0">
                  <c:v>積水平均</c:v>
                </c:pt>
              </c:strCache>
            </c:strRef>
          </c:tx>
          <c:spPr>
            <a:ln w="12700" cap="rnd" cmpd="sng" algn="ctr">
              <a:solidFill>
                <a:srgbClr val="00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000000"/>
              </a:solidFill>
              <a:ln w="9525" cap="flat" cmpd="sng" algn="ctr">
                <a:solidFill>
                  <a:srgbClr val="000000"/>
                </a:solidFill>
                <a:prstDash val="solid"/>
                <a:round/>
              </a:ln>
            </c:spPr>
          </c:marker>
          <c:cat>
            <c:numRef>
              <c:f>HDL!$A$3:$A$20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HDL!$O$3:$O$17</c:f>
              <c:numCache>
                <c:formatCode>0.0</c:formatCode>
                <c:ptCount val="15"/>
                <c:pt idx="0">
                  <c:v>52.754999999999995</c:v>
                </c:pt>
                <c:pt idx="1">
                  <c:v>51.664861111111115</c:v>
                </c:pt>
                <c:pt idx="2">
                  <c:v>51.703944444444438</c:v>
                </c:pt>
                <c:pt idx="3">
                  <c:v>51.754083333333334</c:v>
                </c:pt>
                <c:pt idx="4">
                  <c:v>51.874086956521744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760-4966-9C9C-70BC204A99F2}"/>
            </c:ext>
          </c:extLst>
        </c:ser>
        <c:ser>
          <c:idx val="7"/>
          <c:order val="6"/>
          <c:tx>
            <c:strRef>
              <c:f>HDL!$S$2</c:f>
              <c:strCache>
                <c:ptCount val="1"/>
                <c:pt idx="0">
                  <c:v>積水下限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HDL!$A$3:$A$20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HDL!$S$3:$S$20</c:f>
              <c:numCache>
                <c:formatCode>General</c:formatCode>
                <c:ptCount val="18"/>
                <c:pt idx="0">
                  <c:v>49</c:v>
                </c:pt>
                <c:pt idx="1">
                  <c:v>49</c:v>
                </c:pt>
                <c:pt idx="2">
                  <c:v>49</c:v>
                </c:pt>
                <c:pt idx="3">
                  <c:v>49</c:v>
                </c:pt>
                <c:pt idx="4">
                  <c:v>49</c:v>
                </c:pt>
                <c:pt idx="5">
                  <c:v>49</c:v>
                </c:pt>
                <c:pt idx="6">
                  <c:v>49</c:v>
                </c:pt>
                <c:pt idx="7">
                  <c:v>49</c:v>
                </c:pt>
                <c:pt idx="8">
                  <c:v>49</c:v>
                </c:pt>
                <c:pt idx="9">
                  <c:v>49</c:v>
                </c:pt>
                <c:pt idx="10">
                  <c:v>49</c:v>
                </c:pt>
                <c:pt idx="11">
                  <c:v>49</c:v>
                </c:pt>
                <c:pt idx="12">
                  <c:v>49</c:v>
                </c:pt>
                <c:pt idx="13">
                  <c:v>49</c:v>
                </c:pt>
                <c:pt idx="14">
                  <c:v>49</c:v>
                </c:pt>
                <c:pt idx="15">
                  <c:v>49</c:v>
                </c:pt>
                <c:pt idx="16">
                  <c:v>49</c:v>
                </c:pt>
                <c:pt idx="17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760-4966-9C9C-70BC204A99F2}"/>
            </c:ext>
          </c:extLst>
        </c:ser>
        <c:ser>
          <c:idx val="8"/>
          <c:order val="7"/>
          <c:tx>
            <c:strRef>
              <c:f>HDL!$T$2</c:f>
              <c:strCache>
                <c:ptCount val="1"/>
                <c:pt idx="0">
                  <c:v>積水上限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HDL!$A$3:$A$20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HDL!$T$3:$T$20</c:f>
              <c:numCache>
                <c:formatCode>General</c:formatCode>
                <c:ptCount val="18"/>
                <c:pt idx="0">
                  <c:v>55</c:v>
                </c:pt>
                <c:pt idx="1">
                  <c:v>55</c:v>
                </c:pt>
                <c:pt idx="2">
                  <c:v>55</c:v>
                </c:pt>
                <c:pt idx="3">
                  <c:v>55</c:v>
                </c:pt>
                <c:pt idx="4">
                  <c:v>55</c:v>
                </c:pt>
                <c:pt idx="5">
                  <c:v>55</c:v>
                </c:pt>
                <c:pt idx="6">
                  <c:v>55</c:v>
                </c:pt>
                <c:pt idx="7">
                  <c:v>55</c:v>
                </c:pt>
                <c:pt idx="8">
                  <c:v>55</c:v>
                </c:pt>
                <c:pt idx="9">
                  <c:v>55</c:v>
                </c:pt>
                <c:pt idx="10">
                  <c:v>55</c:v>
                </c:pt>
                <c:pt idx="11">
                  <c:v>55</c:v>
                </c:pt>
                <c:pt idx="12">
                  <c:v>55</c:v>
                </c:pt>
                <c:pt idx="13">
                  <c:v>55</c:v>
                </c:pt>
                <c:pt idx="14">
                  <c:v>55</c:v>
                </c:pt>
                <c:pt idx="15">
                  <c:v>55</c:v>
                </c:pt>
                <c:pt idx="16">
                  <c:v>55</c:v>
                </c:pt>
                <c:pt idx="17">
                  <c:v>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760-4966-9C9C-70BC204A99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514048"/>
        <c:axId val="208532608"/>
      </c:lineChart>
      <c:catAx>
        <c:axId val="20851404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100" b="0" i="0" u="none" strike="noStrike" kern="1200" cap="none" spc="0" normalizeH="0" baseline="0">
                <a:solidFill>
                  <a:srgbClr val="000000"/>
                </a:solidFill>
                <a:uFill>
                  <a:solidFill>
                    <a:srgbClr val="000000"/>
                  </a:solidFill>
                </a:u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08532608"/>
        <c:crosses val="autoZero"/>
        <c:auto val="0"/>
        <c:lblAlgn val="ctr"/>
        <c:lblOffset val="100"/>
        <c:tickLblSkip val="1"/>
        <c:noMultiLvlLbl val="0"/>
      </c:catAx>
      <c:valAx>
        <c:axId val="208532608"/>
        <c:scaling>
          <c:orientation val="minMax"/>
          <c:max val="58"/>
          <c:min val="46"/>
        </c:scaling>
        <c:delete val="0"/>
        <c:axPos val="l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</c:spPr>
        </c:majorGridlines>
        <c:numFmt formatCode="0.0" sourceLinked="0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08514048"/>
        <c:crosses val="autoZero"/>
        <c:crossBetween val="between"/>
        <c:majorUnit val="3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6264490478260905"/>
          <c:y val="0.18209916141941401"/>
          <c:w val="0.225131256498697"/>
          <c:h val="0.768520849787392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 spcFirstLastPara="0" vertOverflow="ellipsis" vert="horz" wrap="square" anchor="ctr" anchorCtr="1"/>
        <a:lstStyle/>
        <a:p>
          <a:pPr>
            <a:defRPr lang="ja-JP" sz="1000" b="0" i="0" u="none" strike="noStrike" kern="1200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</c:spPr>
  <c:txPr>
    <a:bodyPr/>
    <a:lstStyle/>
    <a:p>
      <a:pPr>
        <a:defRPr lang="ja-JP" sz="1025" b="0" i="0" u="none" strike="noStrike" baseline="0">
          <a:solidFill>
            <a:srgbClr val="000000"/>
          </a:solidFill>
          <a:latin typeface="ＭＳ Ｐゴシック" panose="020B0600070205080204" charset="-128"/>
          <a:ea typeface="ＭＳ Ｐゴシック" panose="020B0600070205080204" charset="-128"/>
          <a:cs typeface="ＭＳ Ｐゴシック" panose="020B0600070205080204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5178224238496905E-2"/>
          <c:y val="8.4317379178712806E-2"/>
          <c:w val="0.69863901490602798"/>
          <c:h val="0.73524754643839596"/>
        </c:manualLayout>
      </c:layout>
      <c:lineChart>
        <c:grouping val="standard"/>
        <c:varyColors val="0"/>
        <c:ser>
          <c:idx val="0"/>
          <c:order val="0"/>
          <c:tx>
            <c:strRef>
              <c:f>TBIL!$B$2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 cap="rnd" cmpd="sng" algn="ctr">
              <a:solidFill>
                <a:srgbClr val="0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80"/>
              </a:solidFill>
              <a:ln w="9525" cap="flat" cmpd="sng" algn="ctr">
                <a:solidFill>
                  <a:srgbClr val="000080"/>
                </a:solidFill>
                <a:prstDash val="solid"/>
                <a:round/>
              </a:ln>
            </c:spPr>
          </c:marker>
          <c:cat>
            <c:numRef>
              <c:f>TBIL!$A$3:$A$20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TBIL!$B$3:$B$20</c:f>
              <c:numCache>
                <c:formatCode>0.00</c:formatCode>
                <c:ptCount val="18"/>
                <c:pt idx="0">
                  <c:v>2.2611111111111111</c:v>
                </c:pt>
                <c:pt idx="1">
                  <c:v>2.2761904761904765</c:v>
                </c:pt>
                <c:pt idx="2">
                  <c:v>2.2463636363636366</c:v>
                </c:pt>
                <c:pt idx="3">
                  <c:v>2.2525000000000004</c:v>
                </c:pt>
                <c:pt idx="4">
                  <c:v>2.2589999999999999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F7-4C60-8A1B-795DE75039FD}"/>
            </c:ext>
          </c:extLst>
        </c:ser>
        <c:ser>
          <c:idx val="1"/>
          <c:order val="1"/>
          <c:tx>
            <c:strRef>
              <c:f>TBIL!$C$2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 cap="rnd" cmpd="sng" algn="ctr">
              <a:solidFill>
                <a:srgbClr val="FF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00FF"/>
              </a:solidFill>
              <a:ln w="9525" cap="flat" cmpd="sng" algn="ctr">
                <a:solidFill>
                  <a:srgbClr val="FF00FF"/>
                </a:solidFill>
                <a:prstDash val="solid"/>
                <a:round/>
              </a:ln>
            </c:spPr>
          </c:marker>
          <c:cat>
            <c:numRef>
              <c:f>TBIL!$A$3:$A$20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TBIL!$C$3:$C$20</c:f>
              <c:numCache>
                <c:formatCode>0.00</c:formatCode>
                <c:ptCount val="18"/>
                <c:pt idx="0">
                  <c:v>2.2789189189189187</c:v>
                </c:pt>
                <c:pt idx="1">
                  <c:v>2.2611904761904764</c:v>
                </c:pt>
                <c:pt idx="2">
                  <c:v>2.272446808510638</c:v>
                </c:pt>
                <c:pt idx="3">
                  <c:v>2.2343037974683542</c:v>
                </c:pt>
                <c:pt idx="4">
                  <c:v>2.2216853932584271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F7-4C60-8A1B-795DE75039FD}"/>
            </c:ext>
          </c:extLst>
        </c:ser>
        <c:ser>
          <c:idx val="2"/>
          <c:order val="2"/>
          <c:tx>
            <c:strRef>
              <c:f>TBIL!$D$2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 cap="rnd" cmpd="sng" algn="ctr">
              <a:solidFill>
                <a:srgbClr val="FF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FF00"/>
              </a:solidFill>
              <a:ln w="9525" cap="flat" cmpd="sng" algn="ctr">
                <a:solidFill>
                  <a:srgbClr val="FFFF00"/>
                </a:solidFill>
                <a:prstDash val="solid"/>
                <a:round/>
              </a:ln>
            </c:spPr>
          </c:marker>
          <c:cat>
            <c:numRef>
              <c:f>TBIL!$A$3:$A$20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TBIL!$D$3:$D$20</c:f>
              <c:numCache>
                <c:formatCode>0.00</c:formatCode>
                <c:ptCount val="18"/>
                <c:pt idx="0">
                  <c:v>2.2361111111111098</c:v>
                </c:pt>
                <c:pt idx="1">
                  <c:v>2.286</c:v>
                </c:pt>
                <c:pt idx="2">
                  <c:v>2.2566666666666699</c:v>
                </c:pt>
                <c:pt idx="3">
                  <c:v>2.24722222222222</c:v>
                </c:pt>
                <c:pt idx="4">
                  <c:v>2.2618749999999999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3F7-4C60-8A1B-795DE75039FD}"/>
            </c:ext>
          </c:extLst>
        </c:ser>
        <c:ser>
          <c:idx val="4"/>
          <c:order val="3"/>
          <c:tx>
            <c:strRef>
              <c:f>TBIL!$E$2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 cap="rnd" cmpd="sng" algn="ctr">
              <a:solidFill>
                <a:srgbClr val="00FF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FF"/>
              </a:solidFill>
              <a:ln w="9525" cap="flat" cmpd="sng" algn="ctr">
                <a:solidFill>
                  <a:srgbClr val="00FFFF"/>
                </a:solidFill>
                <a:prstDash val="solid"/>
                <a:round/>
              </a:ln>
            </c:spPr>
          </c:marker>
          <c:cat>
            <c:numRef>
              <c:f>TBIL!$A$3:$A$20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TBIL!$E$3:$E$20</c:f>
              <c:numCache>
                <c:formatCode>0.00</c:formatCode>
                <c:ptCount val="18"/>
                <c:pt idx="0">
                  <c:v>2.1339999999999999</c:v>
                </c:pt>
                <c:pt idx="1">
                  <c:v>2.169</c:v>
                </c:pt>
                <c:pt idx="2">
                  <c:v>2.129</c:v>
                </c:pt>
                <c:pt idx="3">
                  <c:v>2.169</c:v>
                </c:pt>
                <c:pt idx="4">
                  <c:v>2.1659999999999999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3F7-4C60-8A1B-795DE75039FD}"/>
            </c:ext>
          </c:extLst>
        </c:ser>
        <c:ser>
          <c:idx val="6"/>
          <c:order val="4"/>
          <c:tx>
            <c:strRef>
              <c:f>TBIL!$F$2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 cap="rnd" cmpd="sng" algn="ctr">
              <a:solidFill>
                <a:srgbClr val="008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8080"/>
              </a:solidFill>
              <a:ln w="9525" cap="flat" cmpd="sng" algn="ctr">
                <a:solidFill>
                  <a:srgbClr val="008080"/>
                </a:solidFill>
                <a:prstDash val="solid"/>
                <a:round/>
              </a:ln>
            </c:spPr>
          </c:marker>
          <c:cat>
            <c:numRef>
              <c:f>TBIL!$A$3:$A$20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TBIL!$F$3:$F$20</c:f>
              <c:numCache>
                <c:formatCode>0.00</c:formatCode>
                <c:ptCount val="18"/>
                <c:pt idx="0">
                  <c:v>2.1019999999999999</c:v>
                </c:pt>
                <c:pt idx="1">
                  <c:v>2.0853750000000004</c:v>
                </c:pt>
                <c:pt idx="2">
                  <c:v>2.0769583333333332</c:v>
                </c:pt>
                <c:pt idx="3">
                  <c:v>2.0924166666666668</c:v>
                </c:pt>
                <c:pt idx="4">
                  <c:v>2.0893478260869567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3F7-4C60-8A1B-795DE75039FD}"/>
            </c:ext>
          </c:extLst>
        </c:ser>
        <c:ser>
          <c:idx val="7"/>
          <c:order val="5"/>
          <c:tx>
            <c:strRef>
              <c:f>TBIL!$G$2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 cap="rnd" cmpd="sng" algn="ctr">
              <a:solidFill>
                <a:srgbClr val="00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00"/>
              </a:solidFill>
              <a:ln w="9525" cap="flat" cmpd="sng" algn="ctr">
                <a:solidFill>
                  <a:srgbClr val="00FF00"/>
                </a:solidFill>
                <a:prstDash val="solid"/>
                <a:round/>
              </a:ln>
            </c:spPr>
          </c:marker>
          <c:cat>
            <c:numRef>
              <c:f>TBIL!$A$3:$A$20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TBIL!$G$3:$G$20</c:f>
              <c:numCache>
                <c:formatCode>0.00</c:formatCode>
                <c:ptCount val="18"/>
                <c:pt idx="0">
                  <c:v>2.3170000000000002</c:v>
                </c:pt>
                <c:pt idx="1">
                  <c:v>2.234</c:v>
                </c:pt>
                <c:pt idx="2">
                  <c:v>2.3109999999999999</c:v>
                </c:pt>
                <c:pt idx="3">
                  <c:v>2.3069999999999999</c:v>
                </c:pt>
                <c:pt idx="4">
                  <c:v>2.3170000000000002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3F7-4C60-8A1B-795DE75039FD}"/>
            </c:ext>
          </c:extLst>
        </c:ser>
        <c:ser>
          <c:idx val="8"/>
          <c:order val="6"/>
          <c:tx>
            <c:strRef>
              <c:f>TBIL!$H$2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 cap="rnd" cmpd="sng" algn="ctr">
              <a:solidFill>
                <a:srgbClr val="00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FF"/>
              </a:solidFill>
              <a:ln w="9525" cap="flat" cmpd="sng" algn="ctr">
                <a:solidFill>
                  <a:srgbClr val="0000FF"/>
                </a:solidFill>
                <a:prstDash val="solid"/>
                <a:round/>
              </a:ln>
            </c:spPr>
          </c:marker>
          <c:cat>
            <c:numRef>
              <c:f>TBIL!$A$3:$A$20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TBIL!$H$3:$H$20</c:f>
              <c:numCache>
                <c:formatCode>0.00</c:formatCode>
                <c:ptCount val="18"/>
                <c:pt idx="0">
                  <c:v>2.2200000000000002</c:v>
                </c:pt>
                <c:pt idx="1">
                  <c:v>2.2000000000000002</c:v>
                </c:pt>
                <c:pt idx="2">
                  <c:v>2.2000000000000002</c:v>
                </c:pt>
                <c:pt idx="3">
                  <c:v>2.19</c:v>
                </c:pt>
                <c:pt idx="4">
                  <c:v>2.19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3F7-4C60-8A1B-795DE75039FD}"/>
            </c:ext>
          </c:extLst>
        </c:ser>
        <c:ser>
          <c:idx val="3"/>
          <c:order val="7"/>
          <c:tx>
            <c:strRef>
              <c:f>TBIL!$I$2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 cap="rnd" cmpd="sng" algn="ctr">
              <a:solidFill>
                <a:srgbClr val="FF66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6600"/>
              </a:solidFill>
              <a:ln w="9525" cap="flat" cmpd="sng" algn="ctr">
                <a:solidFill>
                  <a:srgbClr val="FF6600"/>
                </a:solidFill>
                <a:prstDash val="solid"/>
                <a:round/>
              </a:ln>
            </c:spPr>
          </c:marker>
          <c:cat>
            <c:numRef>
              <c:f>TBIL!$A$3:$A$20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TBIL!$I$3:$I$20</c:f>
              <c:numCache>
                <c:formatCode>0.00</c:formatCode>
                <c:ptCount val="18"/>
                <c:pt idx="1">
                  <c:v>2.36</c:v>
                </c:pt>
                <c:pt idx="2">
                  <c:v>2.36</c:v>
                </c:pt>
                <c:pt idx="3">
                  <c:v>2.38</c:v>
                </c:pt>
                <c:pt idx="4">
                  <c:v>2.39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3F7-4C60-8A1B-795DE75039FD}"/>
            </c:ext>
          </c:extLst>
        </c:ser>
        <c:ser>
          <c:idx val="14"/>
          <c:order val="8"/>
          <c:tx>
            <c:strRef>
              <c:f>TBIL!$J$2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 cap="rnd" cmpd="sng" algn="ctr">
              <a:solidFill>
                <a:srgbClr val="8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800080"/>
              </a:solidFill>
              <a:ln w="9525" cap="flat" cmpd="sng" algn="ctr">
                <a:solidFill>
                  <a:srgbClr val="800080"/>
                </a:solidFill>
                <a:prstDash val="solid"/>
                <a:round/>
              </a:ln>
            </c:spPr>
          </c:marker>
          <c:cat>
            <c:numRef>
              <c:f>TBIL!$A$3:$A$20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TBIL!$J$3:$J$20</c:f>
              <c:numCache>
                <c:formatCode>0.00</c:formatCode>
                <c:ptCount val="18"/>
                <c:pt idx="1">
                  <c:v>2.1888888888888896</c:v>
                </c:pt>
                <c:pt idx="2">
                  <c:v>2.2266666666666666</c:v>
                </c:pt>
                <c:pt idx="3">
                  <c:v>2.25</c:v>
                </c:pt>
                <c:pt idx="4">
                  <c:v>2.2307692307692304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3F7-4C60-8A1B-795DE75039FD}"/>
            </c:ext>
          </c:extLst>
        </c:ser>
        <c:ser>
          <c:idx val="9"/>
          <c:order val="9"/>
          <c:tx>
            <c:strRef>
              <c:f>TBIL!$K$2</c:f>
              <c:strCache>
                <c:ptCount val="1"/>
                <c:pt idx="0">
                  <c:v>認証値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TBIL!$A$3:$A$20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TBIL!$K$3:$K$20</c:f>
              <c:numCache>
                <c:formatCode>0.0</c:formatCode>
                <c:ptCount val="18"/>
                <c:pt idx="0">
                  <c:v>2.2999999999999998</c:v>
                </c:pt>
                <c:pt idx="1">
                  <c:v>2.2999999999999998</c:v>
                </c:pt>
                <c:pt idx="2">
                  <c:v>2.2999999999999998</c:v>
                </c:pt>
                <c:pt idx="3">
                  <c:v>2.2999999999999998</c:v>
                </c:pt>
                <c:pt idx="4">
                  <c:v>2.2999999999999998</c:v>
                </c:pt>
                <c:pt idx="5">
                  <c:v>2.2999999999999998</c:v>
                </c:pt>
                <c:pt idx="6">
                  <c:v>2.2999999999999998</c:v>
                </c:pt>
                <c:pt idx="7">
                  <c:v>2.2999999999999998</c:v>
                </c:pt>
                <c:pt idx="8">
                  <c:v>2.2999999999999998</c:v>
                </c:pt>
                <c:pt idx="9">
                  <c:v>2.2999999999999998</c:v>
                </c:pt>
                <c:pt idx="10">
                  <c:v>2.2999999999999998</c:v>
                </c:pt>
                <c:pt idx="11">
                  <c:v>2.2999999999999998</c:v>
                </c:pt>
                <c:pt idx="12">
                  <c:v>2.2999999999999998</c:v>
                </c:pt>
                <c:pt idx="13">
                  <c:v>2.2999999999999998</c:v>
                </c:pt>
                <c:pt idx="14">
                  <c:v>2.2999999999999998</c:v>
                </c:pt>
                <c:pt idx="15">
                  <c:v>2.2999999999999998</c:v>
                </c:pt>
                <c:pt idx="16">
                  <c:v>2.2999999999999998</c:v>
                </c:pt>
                <c:pt idx="17">
                  <c:v>2.2999999999999998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3F7-4C60-8A1B-795DE75039FD}"/>
            </c:ext>
          </c:extLst>
        </c:ser>
        <c:ser>
          <c:idx val="10"/>
          <c:order val="10"/>
          <c:tx>
            <c:strRef>
              <c:f>TBIL!$L$2</c:f>
              <c:strCache>
                <c:ptCount val="1"/>
                <c:pt idx="0">
                  <c:v>9病院平均</c:v>
                </c:pt>
              </c:strCache>
            </c:strRef>
          </c:tx>
          <c:spPr>
            <a:ln w="12700" cap="rnd" cmpd="sng" algn="ctr">
              <a:solidFill>
                <a:srgbClr val="00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000000"/>
              </a:solidFill>
              <a:ln w="9525" cap="flat" cmpd="sng" algn="ctr">
                <a:solidFill>
                  <a:srgbClr val="000000"/>
                </a:solidFill>
                <a:prstDash val="solid"/>
                <a:round/>
              </a:ln>
            </c:spPr>
          </c:marker>
          <c:cat>
            <c:numRef>
              <c:f>TBIL!$A$3:$A$20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TBIL!$L$3:$L$20</c:f>
              <c:numCache>
                <c:formatCode>0.00</c:formatCode>
                <c:ptCount val="18"/>
                <c:pt idx="0">
                  <c:v>2.2213058773058774</c:v>
                </c:pt>
                <c:pt idx="1">
                  <c:v>2.2289605379188715</c:v>
                </c:pt>
                <c:pt idx="2">
                  <c:v>2.2310113457267717</c:v>
                </c:pt>
                <c:pt idx="3">
                  <c:v>2.2358269651508049</c:v>
                </c:pt>
                <c:pt idx="4">
                  <c:v>2.2361863833460678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3F7-4C60-8A1B-795DE75039FD}"/>
            </c:ext>
          </c:extLst>
        </c:ser>
        <c:ser>
          <c:idx val="11"/>
          <c:order val="11"/>
          <c:tx>
            <c:strRef>
              <c:f>TBIL!$M$2</c:f>
              <c:strCache>
                <c:ptCount val="1"/>
                <c:pt idx="0">
                  <c:v>R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triangle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TBIL!$A$3:$A$20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TBIL!$M$3:$M$20</c:f>
              <c:numCache>
                <c:formatCode>0.00</c:formatCode>
                <c:ptCount val="18"/>
                <c:pt idx="0">
                  <c:v>0.2150000000000003</c:v>
                </c:pt>
                <c:pt idx="1">
                  <c:v>0.27462499999999945</c:v>
                </c:pt>
                <c:pt idx="2">
                  <c:v>0.28304166666666664</c:v>
                </c:pt>
                <c:pt idx="3">
                  <c:v>0.28758333333333308</c:v>
                </c:pt>
                <c:pt idx="4">
                  <c:v>0.30065217391304344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D3F7-4C60-8A1B-795DE75039FD}"/>
            </c:ext>
          </c:extLst>
        </c:ser>
        <c:ser>
          <c:idx val="12"/>
          <c:order val="12"/>
          <c:tx>
            <c:strRef>
              <c:f>TBIL!$N$2</c:f>
              <c:strCache>
                <c:ptCount val="1"/>
                <c:pt idx="0">
                  <c:v>下限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TBIL!$A$3:$A$20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TBIL!$N$3:$N$20</c:f>
              <c:numCache>
                <c:formatCode>0.0</c:formatCode>
                <c:ptCount val="18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3F7-4C60-8A1B-795DE75039FD}"/>
            </c:ext>
          </c:extLst>
        </c:ser>
        <c:ser>
          <c:idx val="13"/>
          <c:order val="13"/>
          <c:tx>
            <c:strRef>
              <c:f>TBIL!$O$2</c:f>
              <c:strCache>
                <c:ptCount val="1"/>
                <c:pt idx="0">
                  <c:v>上限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TBIL!$A$3:$A$20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TBIL!$O$3:$O$20</c:f>
              <c:numCache>
                <c:formatCode>0.0</c:formatCode>
                <c:ptCount val="18"/>
                <c:pt idx="0">
                  <c:v>2.6</c:v>
                </c:pt>
                <c:pt idx="1">
                  <c:v>2.6</c:v>
                </c:pt>
                <c:pt idx="2">
                  <c:v>2.6</c:v>
                </c:pt>
                <c:pt idx="3">
                  <c:v>2.6</c:v>
                </c:pt>
                <c:pt idx="4">
                  <c:v>2.6</c:v>
                </c:pt>
                <c:pt idx="5">
                  <c:v>2.6</c:v>
                </c:pt>
                <c:pt idx="6">
                  <c:v>2.6</c:v>
                </c:pt>
                <c:pt idx="7">
                  <c:v>2.6</c:v>
                </c:pt>
                <c:pt idx="8">
                  <c:v>2.6</c:v>
                </c:pt>
                <c:pt idx="9">
                  <c:v>2.6</c:v>
                </c:pt>
                <c:pt idx="10">
                  <c:v>2.6</c:v>
                </c:pt>
                <c:pt idx="11">
                  <c:v>2.6</c:v>
                </c:pt>
                <c:pt idx="12">
                  <c:v>2.6</c:v>
                </c:pt>
                <c:pt idx="13">
                  <c:v>2.6</c:v>
                </c:pt>
                <c:pt idx="14">
                  <c:v>2.6</c:v>
                </c:pt>
                <c:pt idx="15">
                  <c:v>2.6</c:v>
                </c:pt>
                <c:pt idx="16">
                  <c:v>2.6</c:v>
                </c:pt>
                <c:pt idx="17">
                  <c:v>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D3F7-4C60-8A1B-795DE75039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9145856"/>
        <c:axId val="209147776"/>
      </c:lineChart>
      <c:catAx>
        <c:axId val="20914585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09147776"/>
        <c:crosses val="autoZero"/>
        <c:auto val="0"/>
        <c:lblAlgn val="ctr"/>
        <c:lblOffset val="100"/>
        <c:tickLblSkip val="1"/>
        <c:noMultiLvlLbl val="0"/>
      </c:catAx>
      <c:valAx>
        <c:axId val="209147776"/>
        <c:scaling>
          <c:orientation val="minMax"/>
          <c:max val="2.9"/>
          <c:min val="1.7"/>
        </c:scaling>
        <c:delete val="0"/>
        <c:axPos val="l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</c:spPr>
        </c:majorGridlines>
        <c:numFmt formatCode="0.00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09145856"/>
        <c:crosses val="autoZero"/>
        <c:crossBetween val="between"/>
        <c:majorUnit val="0.3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11"/>
        <c:delete val="1"/>
      </c:legendEntry>
      <c:layout>
        <c:manualLayout>
          <c:xMode val="edge"/>
          <c:yMode val="edge"/>
          <c:x val="0.82124396580297099"/>
          <c:y val="0.117841824533528"/>
          <c:w val="0.15932661283581501"/>
          <c:h val="0.871068011577975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 spcFirstLastPara="0" vertOverflow="ellipsis" vert="horz" wrap="square" anchor="ctr" anchorCtr="1"/>
        <a:lstStyle/>
        <a:p>
          <a:pPr>
            <a:defRPr lang="ja-JP" sz="1200" b="0" i="0" u="none" strike="noStrike" kern="1200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</c:spPr>
  <c:txPr>
    <a:bodyPr/>
    <a:lstStyle/>
    <a:p>
      <a:pPr>
        <a:defRPr lang="ja-JP" sz="1000" b="0" i="0" u="none" strike="noStrike" baseline="0">
          <a:solidFill>
            <a:srgbClr val="000000"/>
          </a:solidFill>
          <a:latin typeface="ＭＳ Ｐゴシック" panose="020B0600070205080204" charset="-128"/>
          <a:ea typeface="ＭＳ Ｐゴシック" panose="020B0600070205080204" charset="-128"/>
          <a:cs typeface="ＭＳ Ｐゴシック" panose="020B0600070205080204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427873656789302E-2"/>
          <c:y val="8.3963228369731704E-2"/>
          <c:w val="0.71716425616441704"/>
          <c:h val="0.80576306535602304"/>
        </c:manualLayout>
      </c:layout>
      <c:lineChart>
        <c:grouping val="standard"/>
        <c:varyColors val="0"/>
        <c:ser>
          <c:idx val="0"/>
          <c:order val="0"/>
          <c:tx>
            <c:strRef>
              <c:f>TP!$B$2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 cap="rnd" cmpd="sng" algn="ctr">
              <a:solidFill>
                <a:srgbClr val="0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80"/>
              </a:solidFill>
              <a:ln w="9525" cap="flat" cmpd="sng" algn="ctr">
                <a:solidFill>
                  <a:srgbClr val="000080"/>
                </a:solidFill>
                <a:prstDash val="solid"/>
                <a:round/>
              </a:ln>
            </c:spPr>
          </c:marker>
          <c:cat>
            <c:numRef>
              <c:f>TP!$A$3:$A$20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TP!$B$3:$B$20</c:f>
              <c:numCache>
                <c:formatCode>0.00</c:formatCode>
                <c:ptCount val="18"/>
                <c:pt idx="0">
                  <c:v>6.4883333333333333</c:v>
                </c:pt>
                <c:pt idx="1">
                  <c:v>6.5090476190476192</c:v>
                </c:pt>
                <c:pt idx="2">
                  <c:v>6.5009090909090901</c:v>
                </c:pt>
                <c:pt idx="3">
                  <c:v>6.484</c:v>
                </c:pt>
                <c:pt idx="4">
                  <c:v>6.4819999999999975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27-42DF-BBE9-F8689E6AC354}"/>
            </c:ext>
          </c:extLst>
        </c:ser>
        <c:ser>
          <c:idx val="1"/>
          <c:order val="1"/>
          <c:tx>
            <c:strRef>
              <c:f>TP!$C$2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 cap="rnd" cmpd="sng" algn="ctr">
              <a:solidFill>
                <a:srgbClr val="FF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00FF"/>
              </a:solidFill>
              <a:ln w="9525" cap="flat" cmpd="sng" algn="ctr">
                <a:solidFill>
                  <a:srgbClr val="FF00FF"/>
                </a:solidFill>
                <a:prstDash val="solid"/>
                <a:round/>
              </a:ln>
            </c:spPr>
          </c:marker>
          <c:cat>
            <c:numRef>
              <c:f>TP!$A$3:$A$20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TP!$C$3:$C$20</c:f>
              <c:numCache>
                <c:formatCode>0.00</c:formatCode>
                <c:ptCount val="18"/>
                <c:pt idx="0">
                  <c:v>6.417083333333335</c:v>
                </c:pt>
                <c:pt idx="1">
                  <c:v>6.4393506493506489</c:v>
                </c:pt>
                <c:pt idx="2">
                  <c:v>6.4565909090909113</c:v>
                </c:pt>
                <c:pt idx="3">
                  <c:v>6.4562195121951218</c:v>
                </c:pt>
                <c:pt idx="4">
                  <c:v>6.4782142857142855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27-42DF-BBE9-F8689E6AC354}"/>
            </c:ext>
          </c:extLst>
        </c:ser>
        <c:ser>
          <c:idx val="2"/>
          <c:order val="2"/>
          <c:tx>
            <c:strRef>
              <c:f>TP!$D$2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 cap="rnd" cmpd="sng" algn="ctr">
              <a:solidFill>
                <a:srgbClr val="FF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FF00"/>
              </a:solidFill>
              <a:ln w="9525" cap="flat" cmpd="sng" algn="ctr">
                <a:solidFill>
                  <a:srgbClr val="FFFF00"/>
                </a:solidFill>
                <a:prstDash val="solid"/>
                <a:round/>
              </a:ln>
            </c:spPr>
          </c:marker>
          <c:cat>
            <c:numRef>
              <c:f>TP!$A$3:$A$20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TP!$D$3:$D$20</c:f>
              <c:numCache>
                <c:formatCode>0.00</c:formatCode>
                <c:ptCount val="18"/>
                <c:pt idx="0">
                  <c:v>6.4668749999999999</c:v>
                </c:pt>
                <c:pt idx="1">
                  <c:v>6.4814285714285722</c:v>
                </c:pt>
                <c:pt idx="2">
                  <c:v>6.52157894736842</c:v>
                </c:pt>
                <c:pt idx="3">
                  <c:v>6.49058823529412</c:v>
                </c:pt>
                <c:pt idx="4">
                  <c:v>6.4821052631578935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227-42DF-BBE9-F8689E6AC354}"/>
            </c:ext>
          </c:extLst>
        </c:ser>
        <c:ser>
          <c:idx val="4"/>
          <c:order val="3"/>
          <c:tx>
            <c:strRef>
              <c:f>TP!$E$2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 cap="rnd" cmpd="sng" algn="ctr">
              <a:solidFill>
                <a:srgbClr val="00FF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FF"/>
              </a:solidFill>
              <a:ln w="9525" cap="flat" cmpd="sng" algn="ctr">
                <a:solidFill>
                  <a:srgbClr val="00FFFF"/>
                </a:solidFill>
                <a:prstDash val="solid"/>
                <a:round/>
              </a:ln>
            </c:spPr>
          </c:marker>
          <c:cat>
            <c:numRef>
              <c:f>TP!$A$3:$A$20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TP!$E$3:$E$20</c:f>
              <c:numCache>
                <c:formatCode>0.00</c:formatCode>
                <c:ptCount val="18"/>
                <c:pt idx="0">
                  <c:v>6.4480000000000004</c:v>
                </c:pt>
                <c:pt idx="1">
                  <c:v>6.4560000000000004</c:v>
                </c:pt>
                <c:pt idx="2">
                  <c:v>6.4470000000000001</c:v>
                </c:pt>
                <c:pt idx="3">
                  <c:v>6.444</c:v>
                </c:pt>
                <c:pt idx="4">
                  <c:v>6.4109999999999996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227-42DF-BBE9-F8689E6AC354}"/>
            </c:ext>
          </c:extLst>
        </c:ser>
        <c:ser>
          <c:idx val="6"/>
          <c:order val="4"/>
          <c:tx>
            <c:strRef>
              <c:f>TP!$F$2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 cap="rnd" cmpd="sng" algn="ctr">
              <a:solidFill>
                <a:srgbClr val="008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8080"/>
              </a:solidFill>
              <a:ln w="9525" cap="flat" cmpd="sng" algn="ctr">
                <a:solidFill>
                  <a:srgbClr val="008080"/>
                </a:solidFill>
                <a:prstDash val="solid"/>
                <a:round/>
              </a:ln>
            </c:spPr>
          </c:marker>
          <c:cat>
            <c:numRef>
              <c:f>TP!$A$3:$A$20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TP!$F$3:$F$20</c:f>
              <c:numCache>
                <c:formatCode>0.00</c:formatCode>
                <c:ptCount val="18"/>
                <c:pt idx="0">
                  <c:v>6.4736666666666665</c:v>
                </c:pt>
                <c:pt idx="1">
                  <c:v>6.4895833333333321</c:v>
                </c:pt>
                <c:pt idx="2">
                  <c:v>6.4805833333333354</c:v>
                </c:pt>
                <c:pt idx="3">
                  <c:v>6.492208333333334</c:v>
                </c:pt>
                <c:pt idx="4">
                  <c:v>6.5381739130434768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227-42DF-BBE9-F8689E6AC354}"/>
            </c:ext>
          </c:extLst>
        </c:ser>
        <c:ser>
          <c:idx val="7"/>
          <c:order val="5"/>
          <c:tx>
            <c:strRef>
              <c:f>TP!$G$2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 cap="rnd" cmpd="sng" algn="ctr">
              <a:solidFill>
                <a:srgbClr val="00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00"/>
              </a:solidFill>
              <a:ln w="9525" cap="flat" cmpd="sng" algn="ctr">
                <a:solidFill>
                  <a:srgbClr val="00FF00"/>
                </a:solidFill>
                <a:prstDash val="solid"/>
                <a:round/>
              </a:ln>
            </c:spPr>
          </c:marker>
          <c:cat>
            <c:numRef>
              <c:f>TP!$A$3:$A$20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TP!$G$3:$G$20</c:f>
              <c:numCache>
                <c:formatCode>0.00</c:formatCode>
                <c:ptCount val="18"/>
                <c:pt idx="0">
                  <c:v>6.508</c:v>
                </c:pt>
                <c:pt idx="1">
                  <c:v>6.4989999999999997</c:v>
                </c:pt>
                <c:pt idx="2">
                  <c:v>6.4960000000000004</c:v>
                </c:pt>
                <c:pt idx="3">
                  <c:v>6.49</c:v>
                </c:pt>
                <c:pt idx="4">
                  <c:v>6.4980000000000002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227-42DF-BBE9-F8689E6AC354}"/>
            </c:ext>
          </c:extLst>
        </c:ser>
        <c:ser>
          <c:idx val="8"/>
          <c:order val="6"/>
          <c:tx>
            <c:strRef>
              <c:f>TP!$H$2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 cap="rnd" cmpd="sng" algn="ctr">
              <a:solidFill>
                <a:srgbClr val="00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FF"/>
              </a:solidFill>
              <a:ln w="9525" cap="flat" cmpd="sng" algn="ctr">
                <a:solidFill>
                  <a:srgbClr val="0000FF"/>
                </a:solidFill>
                <a:prstDash val="solid"/>
                <a:round/>
              </a:ln>
            </c:spPr>
          </c:marker>
          <c:cat>
            <c:numRef>
              <c:f>TP!$A$3:$A$20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TP!$H$3:$H$20</c:f>
              <c:numCache>
                <c:formatCode>0.00</c:formatCode>
                <c:ptCount val="18"/>
                <c:pt idx="0">
                  <c:v>6.53</c:v>
                </c:pt>
                <c:pt idx="1">
                  <c:v>6.56</c:v>
                </c:pt>
                <c:pt idx="2">
                  <c:v>6.54</c:v>
                </c:pt>
                <c:pt idx="3">
                  <c:v>6.52</c:v>
                </c:pt>
                <c:pt idx="4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227-42DF-BBE9-F8689E6AC354}"/>
            </c:ext>
          </c:extLst>
        </c:ser>
        <c:ser>
          <c:idx val="3"/>
          <c:order val="7"/>
          <c:tx>
            <c:strRef>
              <c:f>TP!$I$2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 cap="rnd" cmpd="sng" algn="ctr">
              <a:solidFill>
                <a:srgbClr val="FF66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6600"/>
              </a:solidFill>
              <a:ln w="9525" cap="flat" cmpd="sng" algn="ctr">
                <a:solidFill>
                  <a:srgbClr val="FF6600"/>
                </a:solidFill>
                <a:prstDash val="solid"/>
                <a:round/>
              </a:ln>
            </c:spPr>
          </c:marker>
          <c:cat>
            <c:numRef>
              <c:f>TP!$A$3:$A$20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TP!$I$3:$I$20</c:f>
              <c:numCache>
                <c:formatCode>0.00</c:formatCode>
                <c:ptCount val="18"/>
                <c:pt idx="1">
                  <c:v>6.52</c:v>
                </c:pt>
                <c:pt idx="2">
                  <c:v>6.52</c:v>
                </c:pt>
                <c:pt idx="3">
                  <c:v>6.52</c:v>
                </c:pt>
                <c:pt idx="4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227-42DF-BBE9-F8689E6AC354}"/>
            </c:ext>
          </c:extLst>
        </c:ser>
        <c:ser>
          <c:idx val="14"/>
          <c:order val="8"/>
          <c:tx>
            <c:strRef>
              <c:f>TP!$J$2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 cap="rnd" cmpd="sng" algn="ctr">
              <a:solidFill>
                <a:srgbClr val="8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800080"/>
              </a:solidFill>
              <a:ln w="9525" cap="flat" cmpd="sng" algn="ctr">
                <a:solidFill>
                  <a:srgbClr val="800080"/>
                </a:solidFill>
                <a:prstDash val="solid"/>
                <a:round/>
              </a:ln>
            </c:spPr>
          </c:marker>
          <c:cat>
            <c:numRef>
              <c:f>TP!$A$3:$A$20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TP!$J$3:$J$20</c:f>
              <c:numCache>
                <c:formatCode>0.00</c:formatCode>
                <c:ptCount val="18"/>
                <c:pt idx="1">
                  <c:v>6.5736842105263156</c:v>
                </c:pt>
                <c:pt idx="2">
                  <c:v>6.54</c:v>
                </c:pt>
                <c:pt idx="3">
                  <c:v>6.5611111111111091</c:v>
                </c:pt>
                <c:pt idx="4">
                  <c:v>6.5461538461538469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227-42DF-BBE9-F8689E6AC354}"/>
            </c:ext>
          </c:extLst>
        </c:ser>
        <c:ser>
          <c:idx val="9"/>
          <c:order val="9"/>
          <c:tx>
            <c:strRef>
              <c:f>TP!$K$2</c:f>
              <c:strCache>
                <c:ptCount val="1"/>
                <c:pt idx="0">
                  <c:v>認証値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TP!$A$3:$A$20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TP!$K$3:$K$20</c:f>
              <c:numCache>
                <c:formatCode>0.0</c:formatCode>
                <c:ptCount val="1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  <c:pt idx="12">
                  <c:v>6.5</c:v>
                </c:pt>
                <c:pt idx="13">
                  <c:v>6.5</c:v>
                </c:pt>
                <c:pt idx="14">
                  <c:v>6.5</c:v>
                </c:pt>
                <c:pt idx="15">
                  <c:v>6.5</c:v>
                </c:pt>
                <c:pt idx="16">
                  <c:v>6.5</c:v>
                </c:pt>
                <c:pt idx="1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227-42DF-BBE9-F8689E6AC354}"/>
            </c:ext>
          </c:extLst>
        </c:ser>
        <c:ser>
          <c:idx val="10"/>
          <c:order val="10"/>
          <c:tx>
            <c:strRef>
              <c:f>TP!$L$2</c:f>
              <c:strCache>
                <c:ptCount val="1"/>
                <c:pt idx="0">
                  <c:v>9病院平均</c:v>
                </c:pt>
              </c:strCache>
            </c:strRef>
          </c:tx>
          <c:spPr>
            <a:ln w="12700" cap="rnd" cmpd="sng" algn="ctr">
              <a:solidFill>
                <a:srgbClr val="00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000000"/>
              </a:solidFill>
              <a:ln w="9525" cap="flat" cmpd="sng" algn="ctr">
                <a:solidFill>
                  <a:srgbClr val="000000"/>
                </a:solidFill>
                <a:prstDash val="solid"/>
                <a:round/>
              </a:ln>
            </c:spPr>
          </c:marker>
          <c:cat>
            <c:numRef>
              <c:f>TP!$A$3:$A$20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TP!$L$3:$L$20</c:f>
              <c:numCache>
                <c:formatCode>0.00</c:formatCode>
                <c:ptCount val="18"/>
                <c:pt idx="0">
                  <c:v>6.4759940476190483</c:v>
                </c:pt>
                <c:pt idx="1">
                  <c:v>6.5031215981873887</c:v>
                </c:pt>
                <c:pt idx="2">
                  <c:v>6.500295808966861</c:v>
                </c:pt>
                <c:pt idx="3">
                  <c:v>6.4953474657704087</c:v>
                </c:pt>
                <c:pt idx="4">
                  <c:v>6.4928497008966115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227-42DF-BBE9-F8689E6AC354}"/>
            </c:ext>
          </c:extLst>
        </c:ser>
        <c:ser>
          <c:idx val="11"/>
          <c:order val="11"/>
          <c:tx>
            <c:strRef>
              <c:f>TP!$M$2</c:f>
              <c:strCache>
                <c:ptCount val="1"/>
                <c:pt idx="0">
                  <c:v>R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triangle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TP!$A$3:$A$20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TP!$M$3:$M$20</c:f>
              <c:numCache>
                <c:formatCode>0.00</c:formatCode>
                <c:ptCount val="18"/>
                <c:pt idx="0">
                  <c:v>0.11291666666666522</c:v>
                </c:pt>
                <c:pt idx="1">
                  <c:v>0.13433356117566664</c:v>
                </c:pt>
                <c:pt idx="2">
                  <c:v>9.2999999999999972E-2</c:v>
                </c:pt>
                <c:pt idx="3">
                  <c:v>0.11711111111110917</c:v>
                </c:pt>
                <c:pt idx="4">
                  <c:v>0.13515384615384729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9227-42DF-BBE9-F8689E6AC354}"/>
            </c:ext>
          </c:extLst>
        </c:ser>
        <c:ser>
          <c:idx val="12"/>
          <c:order val="12"/>
          <c:tx>
            <c:strRef>
              <c:f>TP!$N$2</c:f>
              <c:strCache>
                <c:ptCount val="1"/>
                <c:pt idx="0">
                  <c:v>下限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TP!$A$3:$A$20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TP!$N$3:$N$20</c:f>
              <c:numCache>
                <c:formatCode>0.0</c:formatCode>
                <c:ptCount val="18"/>
                <c:pt idx="0">
                  <c:v>6.3</c:v>
                </c:pt>
                <c:pt idx="1">
                  <c:v>6.3</c:v>
                </c:pt>
                <c:pt idx="2">
                  <c:v>6.3</c:v>
                </c:pt>
                <c:pt idx="3">
                  <c:v>6.3</c:v>
                </c:pt>
                <c:pt idx="4">
                  <c:v>6.3</c:v>
                </c:pt>
                <c:pt idx="5">
                  <c:v>6.3</c:v>
                </c:pt>
                <c:pt idx="6">
                  <c:v>6.3</c:v>
                </c:pt>
                <c:pt idx="7">
                  <c:v>6.3</c:v>
                </c:pt>
                <c:pt idx="8">
                  <c:v>6.3</c:v>
                </c:pt>
                <c:pt idx="9">
                  <c:v>6.3</c:v>
                </c:pt>
                <c:pt idx="10">
                  <c:v>6.3</c:v>
                </c:pt>
                <c:pt idx="11">
                  <c:v>6.3</c:v>
                </c:pt>
                <c:pt idx="12">
                  <c:v>6.3</c:v>
                </c:pt>
                <c:pt idx="13">
                  <c:v>6.3</c:v>
                </c:pt>
                <c:pt idx="14">
                  <c:v>6.3</c:v>
                </c:pt>
                <c:pt idx="15">
                  <c:v>6.3</c:v>
                </c:pt>
                <c:pt idx="16">
                  <c:v>6.3</c:v>
                </c:pt>
                <c:pt idx="17">
                  <c:v>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9227-42DF-BBE9-F8689E6AC354}"/>
            </c:ext>
          </c:extLst>
        </c:ser>
        <c:ser>
          <c:idx val="13"/>
          <c:order val="13"/>
          <c:tx>
            <c:strRef>
              <c:f>TP!$O$2</c:f>
              <c:strCache>
                <c:ptCount val="1"/>
                <c:pt idx="0">
                  <c:v>上限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TP!$A$3:$A$20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TP!$O$3:$O$20</c:f>
              <c:numCache>
                <c:formatCode>0.0</c:formatCode>
                <c:ptCount val="18"/>
                <c:pt idx="0">
                  <c:v>6.7</c:v>
                </c:pt>
                <c:pt idx="1">
                  <c:v>6.7</c:v>
                </c:pt>
                <c:pt idx="2">
                  <c:v>6.7</c:v>
                </c:pt>
                <c:pt idx="3">
                  <c:v>6.7</c:v>
                </c:pt>
                <c:pt idx="4">
                  <c:v>6.7</c:v>
                </c:pt>
                <c:pt idx="5">
                  <c:v>6.7</c:v>
                </c:pt>
                <c:pt idx="6">
                  <c:v>6.7</c:v>
                </c:pt>
                <c:pt idx="7">
                  <c:v>6.7</c:v>
                </c:pt>
                <c:pt idx="8">
                  <c:v>6.7</c:v>
                </c:pt>
                <c:pt idx="9">
                  <c:v>6.7</c:v>
                </c:pt>
                <c:pt idx="10">
                  <c:v>6.7</c:v>
                </c:pt>
                <c:pt idx="11">
                  <c:v>6.7</c:v>
                </c:pt>
                <c:pt idx="12">
                  <c:v>6.7</c:v>
                </c:pt>
                <c:pt idx="13">
                  <c:v>6.7</c:v>
                </c:pt>
                <c:pt idx="14">
                  <c:v>6.7</c:v>
                </c:pt>
                <c:pt idx="15">
                  <c:v>6.7</c:v>
                </c:pt>
                <c:pt idx="16">
                  <c:v>6.7</c:v>
                </c:pt>
                <c:pt idx="17">
                  <c:v>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9227-42DF-BBE9-F8689E6AC3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209792"/>
        <c:axId val="208228352"/>
      </c:lineChart>
      <c:catAx>
        <c:axId val="20820979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08228352"/>
        <c:crosses val="autoZero"/>
        <c:auto val="0"/>
        <c:lblAlgn val="ctr"/>
        <c:lblOffset val="100"/>
        <c:tickLblSkip val="1"/>
        <c:noMultiLvlLbl val="0"/>
      </c:catAx>
      <c:valAx>
        <c:axId val="208228352"/>
        <c:scaling>
          <c:orientation val="minMax"/>
          <c:max val="6.9"/>
          <c:min val="6.1"/>
        </c:scaling>
        <c:delete val="0"/>
        <c:axPos val="l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</c:spPr>
        </c:majorGridlines>
        <c:numFmt formatCode="0.00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08209792"/>
        <c:crosses val="autoZero"/>
        <c:crossBetween val="between"/>
        <c:majorUnit val="0.2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0"/>
        <c:txPr>
          <a:bodyPr rot="0" spcFirstLastPara="0" vertOverflow="ellipsis" vert="horz" wrap="square" anchor="ctr" anchorCtr="1"/>
          <a:lstStyle/>
          <a:p>
            <a:pPr>
              <a:defRPr lang="ja-JP" sz="12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</c:legendEntry>
      <c:legendEntry>
        <c:idx val="1"/>
        <c:txPr>
          <a:bodyPr rot="0" spcFirstLastPara="0" vertOverflow="ellipsis" vert="horz" wrap="square" anchor="ctr" anchorCtr="1"/>
          <a:lstStyle/>
          <a:p>
            <a:pPr>
              <a:defRPr lang="ja-JP" sz="12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</c:legendEntry>
      <c:legendEntry>
        <c:idx val="11"/>
        <c:delete val="1"/>
      </c:legendEntry>
      <c:layout>
        <c:manualLayout>
          <c:xMode val="edge"/>
          <c:yMode val="edge"/>
          <c:x val="0.81877450366424298"/>
          <c:y val="0.13071916010498699"/>
          <c:w val="0.160365060411987"/>
          <c:h val="0.8431401844000270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 spcFirstLastPara="0" vertOverflow="ellipsis" vert="horz" wrap="square" anchor="ctr" anchorCtr="1"/>
        <a:lstStyle/>
        <a:p>
          <a:pPr>
            <a:defRPr lang="ja-JP" sz="1200" b="0" i="0" u="none" strike="noStrike" kern="1200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</c:spPr>
  <c:txPr>
    <a:bodyPr/>
    <a:lstStyle/>
    <a:p>
      <a:pPr>
        <a:defRPr lang="ja-JP" sz="1000" b="0" i="0" u="none" strike="noStrike" baseline="0">
          <a:solidFill>
            <a:srgbClr val="000000"/>
          </a:solidFill>
          <a:latin typeface="ＭＳ Ｐゴシック" panose="020B0600070205080204" charset="-128"/>
          <a:ea typeface="ＭＳ Ｐゴシック" panose="020B0600070205080204" charset="-128"/>
          <a:cs typeface="ＭＳ Ｐゴシック" panose="020B0600070205080204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427873656789302E-2"/>
          <c:y val="8.3963228369731704E-2"/>
          <c:w val="0.71716425616441704"/>
          <c:h val="0.80576306535602304"/>
        </c:manualLayout>
      </c:layout>
      <c:lineChart>
        <c:grouping val="standard"/>
        <c:varyColors val="0"/>
        <c:ser>
          <c:idx val="0"/>
          <c:order val="0"/>
          <c:tx>
            <c:strRef>
              <c:f>ALB!$B$2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 cap="rnd" cmpd="sng" algn="ctr">
              <a:solidFill>
                <a:srgbClr val="0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80"/>
              </a:solidFill>
              <a:ln w="9525" cap="flat" cmpd="sng" algn="ctr">
                <a:solidFill>
                  <a:srgbClr val="000080"/>
                </a:solidFill>
                <a:prstDash val="solid"/>
                <a:round/>
              </a:ln>
            </c:spPr>
          </c:marker>
          <c:cat>
            <c:numRef>
              <c:f>ALB!$A$3:$A$20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ALB!$B$3:$B$20</c:f>
              <c:numCache>
                <c:formatCode>0.00</c:formatCode>
                <c:ptCount val="18"/>
                <c:pt idx="0">
                  <c:v>4.0883333333333338</c:v>
                </c:pt>
                <c:pt idx="1">
                  <c:v>4.0990476190476199</c:v>
                </c:pt>
                <c:pt idx="2">
                  <c:v>4.1004545454545447</c:v>
                </c:pt>
                <c:pt idx="3">
                  <c:v>4.0865000000000009</c:v>
                </c:pt>
                <c:pt idx="4">
                  <c:v>4.0934999999999997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1A-46E9-AD3D-DB1C47C310E4}"/>
            </c:ext>
          </c:extLst>
        </c:ser>
        <c:ser>
          <c:idx val="1"/>
          <c:order val="1"/>
          <c:tx>
            <c:strRef>
              <c:f>ALB!$C$2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 cap="rnd" cmpd="sng" algn="ctr">
              <a:solidFill>
                <a:srgbClr val="FF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00FF"/>
              </a:solidFill>
              <a:ln w="9525" cap="flat" cmpd="sng" algn="ctr">
                <a:solidFill>
                  <a:srgbClr val="FF00FF"/>
                </a:solidFill>
                <a:prstDash val="solid"/>
                <a:round/>
              </a:ln>
            </c:spPr>
          </c:marker>
          <c:cat>
            <c:numRef>
              <c:f>ALB!$A$3:$A$20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ALB!$C$3:$C$20</c:f>
              <c:numCache>
                <c:formatCode>0.00</c:formatCode>
                <c:ptCount val="18"/>
                <c:pt idx="0">
                  <c:v>4.0042045454545434</c:v>
                </c:pt>
                <c:pt idx="1">
                  <c:v>3.9971276595744683</c:v>
                </c:pt>
                <c:pt idx="2">
                  <c:v>4.0061999999999998</c:v>
                </c:pt>
                <c:pt idx="3">
                  <c:v>4.0213253012048193</c:v>
                </c:pt>
                <c:pt idx="4">
                  <c:v>4.0353846153846149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51A-46E9-AD3D-DB1C47C310E4}"/>
            </c:ext>
          </c:extLst>
        </c:ser>
        <c:ser>
          <c:idx val="2"/>
          <c:order val="2"/>
          <c:tx>
            <c:strRef>
              <c:f>ALB!$D$2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 cap="rnd" cmpd="sng" algn="ctr">
              <a:solidFill>
                <a:srgbClr val="FF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FF00"/>
              </a:solidFill>
              <a:ln w="9525" cap="flat" cmpd="sng" algn="ctr">
                <a:solidFill>
                  <a:srgbClr val="FFFF00"/>
                </a:solidFill>
                <a:prstDash val="solid"/>
                <a:round/>
              </a:ln>
            </c:spPr>
          </c:marker>
          <c:cat>
            <c:numRef>
              <c:f>ALB!$A$3:$A$20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ALB!$D$3:$D$20</c:f>
              <c:numCache>
                <c:formatCode>0.00</c:formatCode>
                <c:ptCount val="18"/>
                <c:pt idx="0">
                  <c:v>4.0672222222222203</c:v>
                </c:pt>
                <c:pt idx="1">
                  <c:v>4.030666666666666</c:v>
                </c:pt>
                <c:pt idx="2">
                  <c:v>3.9652631578947402</c:v>
                </c:pt>
                <c:pt idx="3">
                  <c:v>4.0164705882352898</c:v>
                </c:pt>
                <c:pt idx="4">
                  <c:v>3.9912500000000004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51A-46E9-AD3D-DB1C47C310E4}"/>
            </c:ext>
          </c:extLst>
        </c:ser>
        <c:ser>
          <c:idx val="4"/>
          <c:order val="3"/>
          <c:tx>
            <c:strRef>
              <c:f>ALB!$E$2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 cap="rnd" cmpd="sng" algn="ctr">
              <a:solidFill>
                <a:srgbClr val="00FF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FF"/>
              </a:solidFill>
              <a:ln w="9525" cap="flat" cmpd="sng" algn="ctr">
                <a:solidFill>
                  <a:srgbClr val="00FFFF"/>
                </a:solidFill>
                <a:prstDash val="solid"/>
                <a:round/>
              </a:ln>
            </c:spPr>
          </c:marker>
          <c:cat>
            <c:numRef>
              <c:f>ALB!$A$3:$A$20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ALB!$E$3:$E$20</c:f>
              <c:numCache>
                <c:formatCode>0.00</c:formatCode>
                <c:ptCount val="18"/>
                <c:pt idx="0">
                  <c:v>4.085</c:v>
                </c:pt>
                <c:pt idx="1">
                  <c:v>4.0599999999999996</c:v>
                </c:pt>
                <c:pt idx="2">
                  <c:v>4.1500000000000004</c:v>
                </c:pt>
                <c:pt idx="3">
                  <c:v>4.1379999999999999</c:v>
                </c:pt>
                <c:pt idx="4">
                  <c:v>4.1070000000000002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51A-46E9-AD3D-DB1C47C310E4}"/>
            </c:ext>
          </c:extLst>
        </c:ser>
        <c:ser>
          <c:idx val="6"/>
          <c:order val="4"/>
          <c:tx>
            <c:strRef>
              <c:f>ALB!$F$2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 cap="rnd" cmpd="sng" algn="ctr">
              <a:solidFill>
                <a:srgbClr val="008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8080"/>
              </a:solidFill>
              <a:ln w="9525" cap="flat" cmpd="sng" algn="ctr">
                <a:solidFill>
                  <a:srgbClr val="008080"/>
                </a:solidFill>
                <a:prstDash val="solid"/>
                <a:round/>
              </a:ln>
            </c:spPr>
          </c:marker>
          <c:cat>
            <c:numRef>
              <c:f>ALB!$A$3:$A$20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ALB!$F$3:$F$20</c:f>
              <c:numCache>
                <c:formatCode>0.00</c:formatCode>
                <c:ptCount val="18"/>
                <c:pt idx="0">
                  <c:v>4.03</c:v>
                </c:pt>
                <c:pt idx="1">
                  <c:v>4.0088749999999989</c:v>
                </c:pt>
                <c:pt idx="2">
                  <c:v>3.9868333333333337</c:v>
                </c:pt>
                <c:pt idx="3">
                  <c:v>3.9912272727272735</c:v>
                </c:pt>
                <c:pt idx="4">
                  <c:v>4.0838260869565222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51A-46E9-AD3D-DB1C47C310E4}"/>
            </c:ext>
          </c:extLst>
        </c:ser>
        <c:ser>
          <c:idx val="7"/>
          <c:order val="5"/>
          <c:tx>
            <c:strRef>
              <c:f>ALB!$G$2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 cap="rnd" cmpd="sng" algn="ctr">
              <a:solidFill>
                <a:srgbClr val="00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00"/>
              </a:solidFill>
              <a:ln w="9525" cap="flat" cmpd="sng" algn="ctr">
                <a:solidFill>
                  <a:srgbClr val="00FF00"/>
                </a:solidFill>
                <a:prstDash val="solid"/>
                <a:round/>
              </a:ln>
            </c:spPr>
          </c:marker>
          <c:cat>
            <c:numRef>
              <c:f>ALB!$A$3:$A$20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ALB!$G$3:$G$20</c:f>
              <c:numCache>
                <c:formatCode>0.00</c:formatCode>
                <c:ptCount val="18"/>
                <c:pt idx="0">
                  <c:v>4.0780000000000003</c:v>
                </c:pt>
                <c:pt idx="1">
                  <c:v>4.0720000000000001</c:v>
                </c:pt>
                <c:pt idx="2">
                  <c:v>4.0389999999999997</c:v>
                </c:pt>
                <c:pt idx="3">
                  <c:v>4.0380000000000003</c:v>
                </c:pt>
                <c:pt idx="4">
                  <c:v>4.0469999999999997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51A-46E9-AD3D-DB1C47C310E4}"/>
            </c:ext>
          </c:extLst>
        </c:ser>
        <c:ser>
          <c:idx val="8"/>
          <c:order val="6"/>
          <c:tx>
            <c:strRef>
              <c:f>ALB!$H$2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 cap="rnd" cmpd="sng" algn="ctr">
              <a:solidFill>
                <a:srgbClr val="00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FF"/>
              </a:solidFill>
              <a:ln w="9525" cap="flat" cmpd="sng" algn="ctr">
                <a:solidFill>
                  <a:srgbClr val="0000FF"/>
                </a:solidFill>
                <a:prstDash val="solid"/>
                <a:round/>
              </a:ln>
            </c:spPr>
          </c:marker>
          <c:cat>
            <c:numRef>
              <c:f>ALB!$A$3:$A$20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ALB!$H$3:$H$20</c:f>
              <c:numCache>
                <c:formatCode>0.00</c:formatCode>
                <c:ptCount val="18"/>
                <c:pt idx="0">
                  <c:v>4.0999999999999996</c:v>
                </c:pt>
                <c:pt idx="1">
                  <c:v>4.1100000000000003</c:v>
                </c:pt>
                <c:pt idx="2">
                  <c:v>4.0999999999999996</c:v>
                </c:pt>
                <c:pt idx="3">
                  <c:v>4.0999999999999996</c:v>
                </c:pt>
                <c:pt idx="4">
                  <c:v>4.1100000000000003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51A-46E9-AD3D-DB1C47C310E4}"/>
            </c:ext>
          </c:extLst>
        </c:ser>
        <c:ser>
          <c:idx val="3"/>
          <c:order val="7"/>
          <c:tx>
            <c:strRef>
              <c:f>ALB!$I$2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 cap="rnd" cmpd="sng" algn="ctr">
              <a:solidFill>
                <a:srgbClr val="FF66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6600"/>
              </a:solidFill>
              <a:ln w="9525" cap="flat" cmpd="sng" algn="ctr">
                <a:solidFill>
                  <a:srgbClr val="FF6600"/>
                </a:solidFill>
                <a:prstDash val="solid"/>
                <a:round/>
              </a:ln>
            </c:spPr>
          </c:marker>
          <c:cat>
            <c:numRef>
              <c:f>ALB!$A$3:$A$20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ALB!$I$3:$I$20</c:f>
              <c:numCache>
                <c:formatCode>0.00</c:formatCode>
                <c:ptCount val="18"/>
                <c:pt idx="1">
                  <c:v>4.09</c:v>
                </c:pt>
                <c:pt idx="2">
                  <c:v>4.09</c:v>
                </c:pt>
                <c:pt idx="3">
                  <c:v>4.08</c:v>
                </c:pt>
                <c:pt idx="4">
                  <c:v>4.03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51A-46E9-AD3D-DB1C47C310E4}"/>
            </c:ext>
          </c:extLst>
        </c:ser>
        <c:ser>
          <c:idx val="14"/>
          <c:order val="8"/>
          <c:tx>
            <c:strRef>
              <c:f>ALB!$J$2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 cap="rnd" cmpd="sng" algn="ctr">
              <a:solidFill>
                <a:srgbClr val="8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800080"/>
              </a:solidFill>
              <a:ln w="9525" cap="flat" cmpd="sng" algn="ctr">
                <a:solidFill>
                  <a:srgbClr val="800080"/>
                </a:solidFill>
                <a:prstDash val="solid"/>
                <a:round/>
              </a:ln>
            </c:spPr>
          </c:marker>
          <c:cat>
            <c:numRef>
              <c:f>ALB!$A$3:$A$20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ALB!$J$3:$J$20</c:f>
              <c:numCache>
                <c:formatCode>0.00</c:formatCode>
                <c:ptCount val="18"/>
                <c:pt idx="1">
                  <c:v>3.9736842105263159</c:v>
                </c:pt>
                <c:pt idx="2">
                  <c:v>3.9666666666666663</c:v>
                </c:pt>
                <c:pt idx="3">
                  <c:v>4.0058823529411764</c:v>
                </c:pt>
                <c:pt idx="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51A-46E9-AD3D-DB1C47C310E4}"/>
            </c:ext>
          </c:extLst>
        </c:ser>
        <c:ser>
          <c:idx val="9"/>
          <c:order val="9"/>
          <c:tx>
            <c:strRef>
              <c:f>ALB!$K$2</c:f>
              <c:strCache>
                <c:ptCount val="1"/>
                <c:pt idx="0">
                  <c:v>認証値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ALB!$A$3:$A$20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ALB!$K$3:$K$20</c:f>
              <c:numCache>
                <c:formatCode>0.0</c:formatCode>
                <c:ptCount val="18"/>
                <c:pt idx="0">
                  <c:v>4.0999999999999996</c:v>
                </c:pt>
                <c:pt idx="1">
                  <c:v>4.0999999999999996</c:v>
                </c:pt>
                <c:pt idx="2">
                  <c:v>4.0999999999999996</c:v>
                </c:pt>
                <c:pt idx="3">
                  <c:v>4.0999999999999996</c:v>
                </c:pt>
                <c:pt idx="4">
                  <c:v>4.0999999999999996</c:v>
                </c:pt>
                <c:pt idx="5">
                  <c:v>4.0999999999999996</c:v>
                </c:pt>
                <c:pt idx="6">
                  <c:v>4.0999999999999996</c:v>
                </c:pt>
                <c:pt idx="7">
                  <c:v>4.0999999999999996</c:v>
                </c:pt>
                <c:pt idx="8">
                  <c:v>4.0999999999999996</c:v>
                </c:pt>
                <c:pt idx="9">
                  <c:v>4.0999999999999996</c:v>
                </c:pt>
                <c:pt idx="10">
                  <c:v>4.0999999999999996</c:v>
                </c:pt>
                <c:pt idx="11">
                  <c:v>4.0999999999999996</c:v>
                </c:pt>
                <c:pt idx="12">
                  <c:v>4.0999999999999996</c:v>
                </c:pt>
                <c:pt idx="13">
                  <c:v>4.0999999999999996</c:v>
                </c:pt>
                <c:pt idx="14">
                  <c:v>4.0999999999999996</c:v>
                </c:pt>
                <c:pt idx="15">
                  <c:v>4.0999999999999996</c:v>
                </c:pt>
                <c:pt idx="16">
                  <c:v>4.0999999999999996</c:v>
                </c:pt>
                <c:pt idx="17">
                  <c:v>4.0999999999999996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51A-46E9-AD3D-DB1C47C310E4}"/>
            </c:ext>
          </c:extLst>
        </c:ser>
        <c:ser>
          <c:idx val="10"/>
          <c:order val="10"/>
          <c:tx>
            <c:strRef>
              <c:f>ALB!$L$2</c:f>
              <c:strCache>
                <c:ptCount val="1"/>
                <c:pt idx="0">
                  <c:v>9病院平均</c:v>
                </c:pt>
              </c:strCache>
            </c:strRef>
          </c:tx>
          <c:spPr>
            <a:ln w="12700" cap="rnd" cmpd="sng" algn="ctr">
              <a:solidFill>
                <a:srgbClr val="00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000000"/>
              </a:solidFill>
              <a:ln w="9525" cap="flat" cmpd="sng" algn="ctr">
                <a:solidFill>
                  <a:srgbClr val="000000"/>
                </a:solidFill>
                <a:prstDash val="solid"/>
                <a:round/>
              </a:ln>
            </c:spPr>
          </c:marker>
          <c:cat>
            <c:numRef>
              <c:f>ALB!$A$3:$A$20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ALB!$L$3:$L$20</c:f>
              <c:numCache>
                <c:formatCode>0.00</c:formatCode>
                <c:ptCount val="18"/>
                <c:pt idx="0">
                  <c:v>4.0646800144300146</c:v>
                </c:pt>
                <c:pt idx="1">
                  <c:v>4.0490445728683406</c:v>
                </c:pt>
                <c:pt idx="2">
                  <c:v>4.044935300372142</c:v>
                </c:pt>
                <c:pt idx="3">
                  <c:v>4.053045057234284</c:v>
                </c:pt>
                <c:pt idx="4">
                  <c:v>4.0553289669267922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51A-46E9-AD3D-DB1C47C310E4}"/>
            </c:ext>
          </c:extLst>
        </c:ser>
        <c:ser>
          <c:idx val="11"/>
          <c:order val="11"/>
          <c:tx>
            <c:strRef>
              <c:f>ALB!$M$2</c:f>
              <c:strCache>
                <c:ptCount val="1"/>
                <c:pt idx="0">
                  <c:v>R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triangle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ALB!$A$3:$A$20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ALB!$M$3:$M$20</c:f>
              <c:numCache>
                <c:formatCode>0.00</c:formatCode>
                <c:ptCount val="18"/>
                <c:pt idx="0">
                  <c:v>9.5795454545456238E-2</c:v>
                </c:pt>
                <c:pt idx="1">
                  <c:v>0.13631578947368439</c:v>
                </c:pt>
                <c:pt idx="2">
                  <c:v>0.1847368421052602</c:v>
                </c:pt>
                <c:pt idx="3">
                  <c:v>0.14677272727272639</c:v>
                </c:pt>
                <c:pt idx="4">
                  <c:v>0.11874999999999991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51A-46E9-AD3D-DB1C47C310E4}"/>
            </c:ext>
          </c:extLst>
        </c:ser>
        <c:ser>
          <c:idx val="12"/>
          <c:order val="12"/>
          <c:tx>
            <c:strRef>
              <c:f>ALB!$N$2</c:f>
              <c:strCache>
                <c:ptCount val="1"/>
                <c:pt idx="0">
                  <c:v>下限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ALB!$A$3:$A$20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ALB!$N$3:$N$20</c:f>
              <c:numCache>
                <c:formatCode>0.0</c:formatCode>
                <c:ptCount val="18"/>
                <c:pt idx="0">
                  <c:v>3.9</c:v>
                </c:pt>
                <c:pt idx="1">
                  <c:v>3.9</c:v>
                </c:pt>
                <c:pt idx="2">
                  <c:v>3.9</c:v>
                </c:pt>
                <c:pt idx="3">
                  <c:v>3.9</c:v>
                </c:pt>
                <c:pt idx="4">
                  <c:v>3.9</c:v>
                </c:pt>
                <c:pt idx="5">
                  <c:v>3.9</c:v>
                </c:pt>
                <c:pt idx="6">
                  <c:v>3.9</c:v>
                </c:pt>
                <c:pt idx="7">
                  <c:v>3.9</c:v>
                </c:pt>
                <c:pt idx="8">
                  <c:v>3.9</c:v>
                </c:pt>
                <c:pt idx="9">
                  <c:v>3.9</c:v>
                </c:pt>
                <c:pt idx="10">
                  <c:v>3.9</c:v>
                </c:pt>
                <c:pt idx="11">
                  <c:v>3.9</c:v>
                </c:pt>
                <c:pt idx="12">
                  <c:v>3.9</c:v>
                </c:pt>
                <c:pt idx="13">
                  <c:v>3.9</c:v>
                </c:pt>
                <c:pt idx="14">
                  <c:v>3.9</c:v>
                </c:pt>
                <c:pt idx="15">
                  <c:v>3.9</c:v>
                </c:pt>
                <c:pt idx="16">
                  <c:v>3.9</c:v>
                </c:pt>
                <c:pt idx="17">
                  <c:v>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51A-46E9-AD3D-DB1C47C310E4}"/>
            </c:ext>
          </c:extLst>
        </c:ser>
        <c:ser>
          <c:idx val="13"/>
          <c:order val="13"/>
          <c:tx>
            <c:strRef>
              <c:f>ALB!$O$2</c:f>
              <c:strCache>
                <c:ptCount val="1"/>
                <c:pt idx="0">
                  <c:v>上限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ALB!$A$3:$A$20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ALB!$O$3:$O$20</c:f>
              <c:numCache>
                <c:formatCode>0.0</c:formatCode>
                <c:ptCount val="18"/>
                <c:pt idx="0">
                  <c:v>4.3</c:v>
                </c:pt>
                <c:pt idx="1">
                  <c:v>4.3</c:v>
                </c:pt>
                <c:pt idx="2">
                  <c:v>4.3</c:v>
                </c:pt>
                <c:pt idx="3">
                  <c:v>4.3</c:v>
                </c:pt>
                <c:pt idx="4">
                  <c:v>4.3</c:v>
                </c:pt>
                <c:pt idx="5">
                  <c:v>4.3</c:v>
                </c:pt>
                <c:pt idx="6">
                  <c:v>4.3</c:v>
                </c:pt>
                <c:pt idx="7">
                  <c:v>4.3</c:v>
                </c:pt>
                <c:pt idx="8">
                  <c:v>4.3</c:v>
                </c:pt>
                <c:pt idx="9">
                  <c:v>4.3</c:v>
                </c:pt>
                <c:pt idx="10">
                  <c:v>4.3</c:v>
                </c:pt>
                <c:pt idx="11">
                  <c:v>4.3</c:v>
                </c:pt>
                <c:pt idx="12">
                  <c:v>4.3</c:v>
                </c:pt>
                <c:pt idx="13">
                  <c:v>4.3</c:v>
                </c:pt>
                <c:pt idx="14">
                  <c:v>4.3</c:v>
                </c:pt>
                <c:pt idx="15">
                  <c:v>4.3</c:v>
                </c:pt>
                <c:pt idx="16">
                  <c:v>4.3</c:v>
                </c:pt>
                <c:pt idx="17">
                  <c:v>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51A-46E9-AD3D-DB1C47C31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622720"/>
        <c:axId val="208624640"/>
      </c:lineChart>
      <c:catAx>
        <c:axId val="20862272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08624640"/>
        <c:crosses val="autoZero"/>
        <c:auto val="0"/>
        <c:lblAlgn val="ctr"/>
        <c:lblOffset val="100"/>
        <c:tickLblSkip val="1"/>
        <c:noMultiLvlLbl val="0"/>
      </c:catAx>
      <c:valAx>
        <c:axId val="208624640"/>
        <c:scaling>
          <c:orientation val="minMax"/>
          <c:max val="4.5"/>
          <c:min val="3.7"/>
        </c:scaling>
        <c:delete val="0"/>
        <c:axPos val="l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</c:spPr>
        </c:majorGridlines>
        <c:numFmt formatCode="0.00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08622720"/>
        <c:crosses val="autoZero"/>
        <c:crossBetween val="between"/>
        <c:majorUnit val="0.2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0"/>
        <c:txPr>
          <a:bodyPr rot="0" spcFirstLastPara="0" vertOverflow="ellipsis" vert="horz" wrap="square" anchor="ctr" anchorCtr="1"/>
          <a:lstStyle/>
          <a:p>
            <a:pPr>
              <a:defRPr lang="ja-JP" sz="12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</c:legendEntry>
      <c:legendEntry>
        <c:idx val="1"/>
        <c:txPr>
          <a:bodyPr rot="0" spcFirstLastPara="0" vertOverflow="ellipsis" vert="horz" wrap="square" anchor="ctr" anchorCtr="1"/>
          <a:lstStyle/>
          <a:p>
            <a:pPr>
              <a:defRPr lang="ja-JP" sz="12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</c:legendEntry>
      <c:legendEntry>
        <c:idx val="11"/>
        <c:delete val="1"/>
      </c:legendEntry>
      <c:layout>
        <c:manualLayout>
          <c:xMode val="edge"/>
          <c:yMode val="edge"/>
          <c:x val="0.81877450366424298"/>
          <c:y val="0.13071916010498699"/>
          <c:w val="0.160365060411987"/>
          <c:h val="0.8431401844000270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 spcFirstLastPara="0" vertOverflow="ellipsis" vert="horz" wrap="square" anchor="ctr" anchorCtr="1"/>
        <a:lstStyle/>
        <a:p>
          <a:pPr>
            <a:defRPr lang="ja-JP" sz="1200" b="0" i="0" u="none" strike="noStrike" kern="1200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</c:spPr>
  <c:txPr>
    <a:bodyPr/>
    <a:lstStyle/>
    <a:p>
      <a:pPr>
        <a:defRPr lang="ja-JP" sz="1000" b="0" i="0" u="none" strike="noStrike" baseline="0">
          <a:solidFill>
            <a:srgbClr val="000000"/>
          </a:solidFill>
          <a:latin typeface="ＭＳ Ｐゴシック" panose="020B0600070205080204" charset="-128"/>
          <a:ea typeface="ＭＳ Ｐゴシック" panose="020B0600070205080204" charset="-128"/>
          <a:cs typeface="ＭＳ Ｐゴシック" panose="020B0600070205080204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872913992297804E-2"/>
          <c:y val="7.6158940397350994E-2"/>
          <c:w val="0.69833119383825404"/>
          <c:h val="0.73178807947020097"/>
        </c:manualLayout>
      </c:layout>
      <c:lineChart>
        <c:grouping val="standard"/>
        <c:varyColors val="0"/>
        <c:ser>
          <c:idx val="0"/>
          <c:order val="0"/>
          <c:tx>
            <c:strRef>
              <c:f>CRP!$B$2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 cap="rnd" cmpd="sng" algn="ctr">
              <a:solidFill>
                <a:srgbClr val="0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80"/>
              </a:solidFill>
              <a:ln w="9525" cap="flat" cmpd="sng" algn="ctr">
                <a:solidFill>
                  <a:srgbClr val="000080"/>
                </a:solidFill>
                <a:prstDash val="solid"/>
                <a:round/>
              </a:ln>
            </c:spPr>
          </c:marker>
          <c:cat>
            <c:numRef>
              <c:f>CRP!$A$3:$A$20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CRP!$B$3:$B$20</c:f>
              <c:numCache>
                <c:formatCode>0.000</c:formatCode>
                <c:ptCount val="18"/>
                <c:pt idx="0">
                  <c:v>2.1044444444444448</c:v>
                </c:pt>
                <c:pt idx="1">
                  <c:v>2.1019047619047622</c:v>
                </c:pt>
                <c:pt idx="2">
                  <c:v>2.0877272727272724</c:v>
                </c:pt>
                <c:pt idx="3">
                  <c:v>2.0880000000000001</c:v>
                </c:pt>
                <c:pt idx="4">
                  <c:v>2.1030000000000002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59-4BBE-8BE8-D0C81EF4CC19}"/>
            </c:ext>
          </c:extLst>
        </c:ser>
        <c:ser>
          <c:idx val="1"/>
          <c:order val="1"/>
          <c:tx>
            <c:strRef>
              <c:f>CRP!$C$2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 cap="rnd" cmpd="sng" algn="ctr">
              <a:solidFill>
                <a:srgbClr val="FF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00FF"/>
              </a:solidFill>
              <a:ln w="9525" cap="flat" cmpd="sng" algn="ctr">
                <a:solidFill>
                  <a:srgbClr val="FF00FF"/>
                </a:solidFill>
                <a:prstDash val="solid"/>
                <a:round/>
              </a:ln>
            </c:spPr>
          </c:marker>
          <c:cat>
            <c:numRef>
              <c:f>CRP!$A$3:$A$20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CRP!$C$3:$C$20</c:f>
              <c:numCache>
                <c:formatCode>0.000</c:formatCode>
                <c:ptCount val="18"/>
                <c:pt idx="0">
                  <c:v>2.0502739726027404</c:v>
                </c:pt>
                <c:pt idx="1">
                  <c:v>2.0721951219512196</c:v>
                </c:pt>
                <c:pt idx="2">
                  <c:v>2.0478494623655923</c:v>
                </c:pt>
                <c:pt idx="3">
                  <c:v>2.1133333333333346</c:v>
                </c:pt>
                <c:pt idx="4">
                  <c:v>2.1182142857142856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59-4BBE-8BE8-D0C81EF4CC19}"/>
            </c:ext>
          </c:extLst>
        </c:ser>
        <c:ser>
          <c:idx val="2"/>
          <c:order val="2"/>
          <c:tx>
            <c:strRef>
              <c:f>CRP!$D$2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 cap="rnd" cmpd="sng" algn="ctr">
              <a:solidFill>
                <a:srgbClr val="FF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FF00"/>
              </a:solidFill>
              <a:ln w="9525" cap="flat" cmpd="sng" algn="ctr">
                <a:solidFill>
                  <a:srgbClr val="FFFF00"/>
                </a:solidFill>
                <a:prstDash val="solid"/>
                <a:round/>
              </a:ln>
            </c:spPr>
          </c:marker>
          <c:cat>
            <c:numRef>
              <c:f>CRP!$A$3:$A$20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CRP!$D$3:$D$20</c:f>
              <c:numCache>
                <c:formatCode>0.000</c:formatCode>
                <c:ptCount val="18"/>
                <c:pt idx="0">
                  <c:v>2.16313333333333</c:v>
                </c:pt>
                <c:pt idx="1">
                  <c:v>2.1390000000000002</c:v>
                </c:pt>
                <c:pt idx="2">
                  <c:v>2.1409473684210498</c:v>
                </c:pt>
                <c:pt idx="3">
                  <c:v>2.12825</c:v>
                </c:pt>
                <c:pt idx="4">
                  <c:v>2.1204615384615386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659-4BBE-8BE8-D0C81EF4CC19}"/>
            </c:ext>
          </c:extLst>
        </c:ser>
        <c:ser>
          <c:idx val="4"/>
          <c:order val="3"/>
          <c:tx>
            <c:strRef>
              <c:f>CRP!$E$2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 cap="rnd" cmpd="sng" algn="ctr">
              <a:solidFill>
                <a:srgbClr val="00FF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FF"/>
              </a:solidFill>
              <a:ln w="9525" cap="flat" cmpd="sng" algn="ctr">
                <a:solidFill>
                  <a:srgbClr val="00FFFF"/>
                </a:solidFill>
                <a:prstDash val="solid"/>
                <a:round/>
              </a:ln>
            </c:spPr>
          </c:marker>
          <c:cat>
            <c:numRef>
              <c:f>CRP!$A$3:$A$20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CRP!$E$3:$E$20</c:f>
              <c:numCache>
                <c:formatCode>0.000</c:formatCode>
                <c:ptCount val="18"/>
                <c:pt idx="0">
                  <c:v>2.0449999999999999</c:v>
                </c:pt>
                <c:pt idx="1">
                  <c:v>1.9850000000000001</c:v>
                </c:pt>
                <c:pt idx="2">
                  <c:v>2.008</c:v>
                </c:pt>
                <c:pt idx="3">
                  <c:v>2.0230000000000001</c:v>
                </c:pt>
                <c:pt idx="4">
                  <c:v>2.0670000000000002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659-4BBE-8BE8-D0C81EF4CC19}"/>
            </c:ext>
          </c:extLst>
        </c:ser>
        <c:ser>
          <c:idx val="6"/>
          <c:order val="4"/>
          <c:tx>
            <c:strRef>
              <c:f>CRP!$F$2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 cap="rnd" cmpd="sng" algn="ctr">
              <a:solidFill>
                <a:srgbClr val="008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8080"/>
              </a:solidFill>
              <a:ln w="9525" cap="flat" cmpd="sng" algn="ctr">
                <a:solidFill>
                  <a:srgbClr val="008080"/>
                </a:solidFill>
                <a:prstDash val="solid"/>
                <a:round/>
              </a:ln>
            </c:spPr>
          </c:marker>
          <c:cat>
            <c:numRef>
              <c:f>CRP!$A$3:$A$20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CRP!$F$3:$F$20</c:f>
              <c:numCache>
                <c:formatCode>0.000</c:formatCode>
                <c:ptCount val="18"/>
                <c:pt idx="0">
                  <c:v>2.1390000000000002</c:v>
                </c:pt>
                <c:pt idx="1">
                  <c:v>2.0964166666666668</c:v>
                </c:pt>
                <c:pt idx="2">
                  <c:v>2.0774583333333334</c:v>
                </c:pt>
                <c:pt idx="3">
                  <c:v>2.0790833333333336</c:v>
                </c:pt>
                <c:pt idx="4">
                  <c:v>2.1276086956521731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659-4BBE-8BE8-D0C81EF4CC19}"/>
            </c:ext>
          </c:extLst>
        </c:ser>
        <c:ser>
          <c:idx val="7"/>
          <c:order val="5"/>
          <c:tx>
            <c:strRef>
              <c:f>CRP!$G$2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 cap="rnd" cmpd="sng" algn="ctr">
              <a:solidFill>
                <a:srgbClr val="00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00"/>
              </a:solidFill>
              <a:ln w="9525" cap="flat" cmpd="sng" algn="ctr">
                <a:solidFill>
                  <a:srgbClr val="00FF00"/>
                </a:solidFill>
                <a:prstDash val="solid"/>
                <a:round/>
              </a:ln>
            </c:spPr>
          </c:marker>
          <c:cat>
            <c:numRef>
              <c:f>CRP!$A$3:$A$20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CRP!$G$3:$G$20</c:f>
              <c:numCache>
                <c:formatCode>0.000</c:formatCode>
                <c:ptCount val="18"/>
                <c:pt idx="0">
                  <c:v>2.1160000000000001</c:v>
                </c:pt>
                <c:pt idx="1">
                  <c:v>2.1480000000000001</c:v>
                </c:pt>
                <c:pt idx="2">
                  <c:v>2.1339999999999999</c:v>
                </c:pt>
                <c:pt idx="3">
                  <c:v>2.1190000000000002</c:v>
                </c:pt>
                <c:pt idx="4">
                  <c:v>2.1160000000000001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659-4BBE-8BE8-D0C81EF4CC19}"/>
            </c:ext>
          </c:extLst>
        </c:ser>
        <c:ser>
          <c:idx val="8"/>
          <c:order val="6"/>
          <c:tx>
            <c:strRef>
              <c:f>CRP!$H$2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 cap="rnd" cmpd="sng" algn="ctr">
              <a:solidFill>
                <a:srgbClr val="00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FF"/>
              </a:solidFill>
              <a:ln w="9525" cap="flat" cmpd="sng" algn="ctr">
                <a:solidFill>
                  <a:srgbClr val="0000FF"/>
                </a:solidFill>
                <a:prstDash val="solid"/>
                <a:round/>
              </a:ln>
            </c:spPr>
          </c:marker>
          <c:cat>
            <c:numRef>
              <c:f>CRP!$A$3:$A$20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CRP!$H$3:$H$20</c:f>
              <c:numCache>
                <c:formatCode>0.000</c:formatCode>
                <c:ptCount val="18"/>
                <c:pt idx="0">
                  <c:v>2.11</c:v>
                </c:pt>
                <c:pt idx="1">
                  <c:v>2.11</c:v>
                </c:pt>
                <c:pt idx="2">
                  <c:v>2.1</c:v>
                </c:pt>
                <c:pt idx="3">
                  <c:v>2.09</c:v>
                </c:pt>
                <c:pt idx="4">
                  <c:v>2.09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659-4BBE-8BE8-D0C81EF4CC19}"/>
            </c:ext>
          </c:extLst>
        </c:ser>
        <c:ser>
          <c:idx val="3"/>
          <c:order val="7"/>
          <c:tx>
            <c:strRef>
              <c:f>CRP!$I$2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 cap="rnd" cmpd="sng" algn="ctr">
              <a:solidFill>
                <a:srgbClr val="FF66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6600"/>
              </a:solidFill>
              <a:ln w="9525" cap="flat" cmpd="sng" algn="ctr">
                <a:solidFill>
                  <a:srgbClr val="FF6600"/>
                </a:solidFill>
                <a:prstDash val="solid"/>
                <a:round/>
              </a:ln>
            </c:spPr>
          </c:marker>
          <c:cat>
            <c:numRef>
              <c:f>CRP!$A$3:$A$20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CRP!$I$3:$I$20</c:f>
              <c:numCache>
                <c:formatCode>0.000</c:formatCode>
                <c:ptCount val="18"/>
                <c:pt idx="1">
                  <c:v>2.11</c:v>
                </c:pt>
                <c:pt idx="2">
                  <c:v>2.09</c:v>
                </c:pt>
                <c:pt idx="3">
                  <c:v>2.08</c:v>
                </c:pt>
                <c:pt idx="4">
                  <c:v>2.09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659-4BBE-8BE8-D0C81EF4CC19}"/>
            </c:ext>
          </c:extLst>
        </c:ser>
        <c:ser>
          <c:idx val="14"/>
          <c:order val="8"/>
          <c:tx>
            <c:strRef>
              <c:f>CRP!$J$2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 cap="rnd" cmpd="sng" algn="ctr">
              <a:solidFill>
                <a:srgbClr val="8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800080"/>
              </a:solidFill>
              <a:ln w="9525" cap="flat" cmpd="sng" algn="ctr">
                <a:solidFill>
                  <a:srgbClr val="800080"/>
                </a:solidFill>
                <a:prstDash val="solid"/>
                <a:round/>
              </a:ln>
            </c:spPr>
          </c:marker>
          <c:cat>
            <c:numRef>
              <c:f>CRP!$A$3:$A$20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CRP!$J$3:$J$20</c:f>
              <c:numCache>
                <c:formatCode>0.000</c:formatCode>
                <c:ptCount val="18"/>
                <c:pt idx="1">
                  <c:v>2.1451052631578946</c:v>
                </c:pt>
                <c:pt idx="2">
                  <c:v>2.1646000000000005</c:v>
                </c:pt>
                <c:pt idx="3">
                  <c:v>2.125111111111111</c:v>
                </c:pt>
                <c:pt idx="4">
                  <c:v>2.0626923076923074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659-4BBE-8BE8-D0C81EF4CC19}"/>
            </c:ext>
          </c:extLst>
        </c:ser>
        <c:ser>
          <c:idx val="9"/>
          <c:order val="9"/>
          <c:tx>
            <c:strRef>
              <c:f>CRP!$K$2</c:f>
              <c:strCache>
                <c:ptCount val="1"/>
                <c:pt idx="0">
                  <c:v>認証値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CRP!$A$3:$A$20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CRP!$K$3:$K$20</c:f>
              <c:numCache>
                <c:formatCode>0.00</c:formatCode>
                <c:ptCount val="18"/>
                <c:pt idx="0">
                  <c:v>2.11</c:v>
                </c:pt>
                <c:pt idx="1">
                  <c:v>2.11</c:v>
                </c:pt>
                <c:pt idx="2">
                  <c:v>2.11</c:v>
                </c:pt>
                <c:pt idx="3">
                  <c:v>2.11</c:v>
                </c:pt>
                <c:pt idx="4">
                  <c:v>2.11</c:v>
                </c:pt>
                <c:pt idx="5">
                  <c:v>2.11</c:v>
                </c:pt>
                <c:pt idx="6">
                  <c:v>2.11</c:v>
                </c:pt>
                <c:pt idx="7">
                  <c:v>2.11</c:v>
                </c:pt>
                <c:pt idx="8">
                  <c:v>2.11</c:v>
                </c:pt>
                <c:pt idx="9">
                  <c:v>2.11</c:v>
                </c:pt>
                <c:pt idx="10">
                  <c:v>2.11</c:v>
                </c:pt>
                <c:pt idx="11">
                  <c:v>2.11</c:v>
                </c:pt>
                <c:pt idx="12">
                  <c:v>2.11</c:v>
                </c:pt>
                <c:pt idx="13">
                  <c:v>2.11</c:v>
                </c:pt>
                <c:pt idx="14">
                  <c:v>2.11</c:v>
                </c:pt>
                <c:pt idx="15">
                  <c:v>2.11</c:v>
                </c:pt>
                <c:pt idx="16">
                  <c:v>2.11</c:v>
                </c:pt>
                <c:pt idx="17">
                  <c:v>2.11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659-4BBE-8BE8-D0C81EF4CC19}"/>
            </c:ext>
          </c:extLst>
        </c:ser>
        <c:ser>
          <c:idx val="10"/>
          <c:order val="10"/>
          <c:tx>
            <c:strRef>
              <c:f>CRP!$L$2</c:f>
              <c:strCache>
                <c:ptCount val="1"/>
                <c:pt idx="0">
                  <c:v>9病院平均</c:v>
                </c:pt>
              </c:strCache>
            </c:strRef>
          </c:tx>
          <c:spPr>
            <a:ln w="12700" cap="rnd" cmpd="sng" algn="ctr">
              <a:solidFill>
                <a:srgbClr val="00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000000"/>
              </a:solidFill>
              <a:ln w="9525" cap="flat" cmpd="sng" algn="ctr">
                <a:solidFill>
                  <a:srgbClr val="000000"/>
                </a:solidFill>
                <a:prstDash val="solid"/>
                <a:round/>
              </a:ln>
            </c:spPr>
          </c:marker>
          <c:cat>
            <c:numRef>
              <c:f>CRP!$A$3:$A$20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CRP!$L$3:$L$20</c:f>
              <c:numCache>
                <c:formatCode>0.000</c:formatCode>
                <c:ptCount val="18"/>
                <c:pt idx="0">
                  <c:v>2.1039788214829303</c:v>
                </c:pt>
                <c:pt idx="1">
                  <c:v>2.1008468681867267</c:v>
                </c:pt>
                <c:pt idx="2">
                  <c:v>2.0945091596496943</c:v>
                </c:pt>
                <c:pt idx="3">
                  <c:v>2.093975308641975</c:v>
                </c:pt>
                <c:pt idx="4">
                  <c:v>2.0994418697244779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659-4BBE-8BE8-D0C81EF4CC19}"/>
            </c:ext>
          </c:extLst>
        </c:ser>
        <c:ser>
          <c:idx val="11"/>
          <c:order val="11"/>
          <c:tx>
            <c:strRef>
              <c:f>CRP!$M$2</c:f>
              <c:strCache>
                <c:ptCount val="1"/>
                <c:pt idx="0">
                  <c:v>R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triangle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CRP!$A$3:$A$20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CRP!$M$3:$M$20</c:f>
              <c:numCache>
                <c:formatCode>0.000</c:formatCode>
                <c:ptCount val="18"/>
                <c:pt idx="0">
                  <c:v>0.11813333333333009</c:v>
                </c:pt>
                <c:pt idx="1">
                  <c:v>0.16300000000000003</c:v>
                </c:pt>
                <c:pt idx="2">
                  <c:v>0.15660000000000052</c:v>
                </c:pt>
                <c:pt idx="3">
                  <c:v>0.10524999999999984</c:v>
                </c:pt>
                <c:pt idx="4">
                  <c:v>6.4916387959865762E-2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4659-4BBE-8BE8-D0C81EF4CC19}"/>
            </c:ext>
          </c:extLst>
        </c:ser>
        <c:ser>
          <c:idx val="12"/>
          <c:order val="12"/>
          <c:tx>
            <c:strRef>
              <c:f>CRP!$N$2</c:f>
              <c:strCache>
                <c:ptCount val="1"/>
                <c:pt idx="0">
                  <c:v>下限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CRP!$A$3:$A$20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CRP!$N$3:$N$20</c:f>
              <c:numCache>
                <c:formatCode>General</c:formatCode>
                <c:ptCount val="18"/>
                <c:pt idx="0">
                  <c:v>1.91</c:v>
                </c:pt>
                <c:pt idx="1">
                  <c:v>1.91</c:v>
                </c:pt>
                <c:pt idx="2">
                  <c:v>1.91</c:v>
                </c:pt>
                <c:pt idx="3">
                  <c:v>1.91</c:v>
                </c:pt>
                <c:pt idx="4">
                  <c:v>1.91</c:v>
                </c:pt>
                <c:pt idx="5">
                  <c:v>1.91</c:v>
                </c:pt>
                <c:pt idx="6">
                  <c:v>1.91</c:v>
                </c:pt>
                <c:pt idx="7">
                  <c:v>1.91</c:v>
                </c:pt>
                <c:pt idx="8">
                  <c:v>1.91</c:v>
                </c:pt>
                <c:pt idx="9">
                  <c:v>1.91</c:v>
                </c:pt>
                <c:pt idx="10">
                  <c:v>1.91</c:v>
                </c:pt>
                <c:pt idx="11">
                  <c:v>1.91</c:v>
                </c:pt>
                <c:pt idx="12">
                  <c:v>1.91</c:v>
                </c:pt>
                <c:pt idx="13">
                  <c:v>1.91</c:v>
                </c:pt>
                <c:pt idx="14">
                  <c:v>1.91</c:v>
                </c:pt>
                <c:pt idx="15">
                  <c:v>1.91</c:v>
                </c:pt>
                <c:pt idx="16">
                  <c:v>1.91</c:v>
                </c:pt>
                <c:pt idx="17">
                  <c:v>1.91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4659-4BBE-8BE8-D0C81EF4CC19}"/>
            </c:ext>
          </c:extLst>
        </c:ser>
        <c:ser>
          <c:idx val="13"/>
          <c:order val="13"/>
          <c:tx>
            <c:strRef>
              <c:f>CRP!$O$2</c:f>
              <c:strCache>
                <c:ptCount val="1"/>
                <c:pt idx="0">
                  <c:v>上限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CRP!$A$3:$A$20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CRP!$O$3:$O$20</c:f>
              <c:numCache>
                <c:formatCode>General</c:formatCode>
                <c:ptCount val="18"/>
                <c:pt idx="0">
                  <c:v>2.31</c:v>
                </c:pt>
                <c:pt idx="1">
                  <c:v>2.31</c:v>
                </c:pt>
                <c:pt idx="2">
                  <c:v>2.31</c:v>
                </c:pt>
                <c:pt idx="3">
                  <c:v>2.31</c:v>
                </c:pt>
                <c:pt idx="4">
                  <c:v>2.31</c:v>
                </c:pt>
                <c:pt idx="5">
                  <c:v>2.31</c:v>
                </c:pt>
                <c:pt idx="6">
                  <c:v>2.31</c:v>
                </c:pt>
                <c:pt idx="7">
                  <c:v>2.31</c:v>
                </c:pt>
                <c:pt idx="8">
                  <c:v>2.31</c:v>
                </c:pt>
                <c:pt idx="9">
                  <c:v>2.31</c:v>
                </c:pt>
                <c:pt idx="10">
                  <c:v>2.31</c:v>
                </c:pt>
                <c:pt idx="11">
                  <c:v>2.31</c:v>
                </c:pt>
                <c:pt idx="12">
                  <c:v>2.31</c:v>
                </c:pt>
                <c:pt idx="13">
                  <c:v>2.31</c:v>
                </c:pt>
                <c:pt idx="14">
                  <c:v>2.31</c:v>
                </c:pt>
                <c:pt idx="15">
                  <c:v>2.31</c:v>
                </c:pt>
                <c:pt idx="16">
                  <c:v>2.31</c:v>
                </c:pt>
                <c:pt idx="17">
                  <c:v>2.31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4659-4BBE-8BE8-D0C81EF4CC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9271424"/>
        <c:axId val="209281792"/>
      </c:lineChart>
      <c:catAx>
        <c:axId val="20927142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09281792"/>
        <c:crosses val="autoZero"/>
        <c:auto val="0"/>
        <c:lblAlgn val="ctr"/>
        <c:lblOffset val="100"/>
        <c:tickLblSkip val="1"/>
        <c:noMultiLvlLbl val="0"/>
      </c:catAx>
      <c:valAx>
        <c:axId val="209281792"/>
        <c:scaling>
          <c:orientation val="minMax"/>
          <c:max val="2.5099999999999998"/>
          <c:min val="1.71"/>
        </c:scaling>
        <c:delete val="0"/>
        <c:axPos val="l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</c:spPr>
        </c:majorGridlines>
        <c:numFmt formatCode="0.000" sourceLinked="0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09271424"/>
        <c:crosses val="autoZero"/>
        <c:crossBetween val="between"/>
        <c:majorUnit val="0.2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11"/>
        <c:delete val="1"/>
      </c:legendEntry>
      <c:layout>
        <c:manualLayout>
          <c:xMode val="edge"/>
          <c:yMode val="edge"/>
          <c:x val="0.82284982252869598"/>
          <c:y val="0.13576191685717201"/>
          <c:w val="0.15789471393795901"/>
          <c:h val="0.847682330031326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 spcFirstLastPara="0" vertOverflow="ellipsis" vert="horz" wrap="square" anchor="ctr" anchorCtr="1"/>
        <a:lstStyle/>
        <a:p>
          <a:pPr>
            <a:defRPr lang="ja-JP" sz="1200" b="0" i="0" u="none" strike="noStrike" kern="1200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</c:spPr>
  <c:txPr>
    <a:bodyPr/>
    <a:lstStyle/>
    <a:p>
      <a:pPr>
        <a:defRPr lang="ja-JP" sz="1000" b="0" i="0" u="none" strike="noStrike" baseline="0">
          <a:solidFill>
            <a:srgbClr val="000000"/>
          </a:solidFill>
          <a:latin typeface="ＭＳ Ｐゴシック" panose="020B0600070205080204" charset="-128"/>
          <a:ea typeface="ＭＳ Ｐゴシック" panose="020B0600070205080204" charset="-128"/>
          <a:cs typeface="ＭＳ Ｐゴシック" panose="020B0600070205080204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019547136314401E-2"/>
          <c:y val="8.2781456953642502E-2"/>
          <c:w val="0.70481189095764796"/>
          <c:h val="0.73178807947020097"/>
        </c:manualLayout>
      </c:layout>
      <c:lineChart>
        <c:grouping val="standard"/>
        <c:varyColors val="0"/>
        <c:ser>
          <c:idx val="0"/>
          <c:order val="0"/>
          <c:tx>
            <c:strRef>
              <c:f>UA!$B$2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 cap="rnd" cmpd="sng" algn="ctr">
              <a:solidFill>
                <a:srgbClr val="0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80"/>
              </a:solidFill>
              <a:ln w="9525" cap="flat" cmpd="sng" algn="ctr">
                <a:solidFill>
                  <a:srgbClr val="000080"/>
                </a:solidFill>
                <a:prstDash val="solid"/>
                <a:round/>
              </a:ln>
            </c:spPr>
          </c:marker>
          <c:cat>
            <c:numRef>
              <c:f>UA!$A$3:$A$20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UA!$B$3:$B$20</c:f>
              <c:numCache>
                <c:formatCode>0.00</c:formatCode>
                <c:ptCount val="18"/>
                <c:pt idx="0">
                  <c:v>6.7777777777777768</c:v>
                </c:pt>
                <c:pt idx="1">
                  <c:v>6.7999999999999989</c:v>
                </c:pt>
                <c:pt idx="2">
                  <c:v>6.7772727272727273</c:v>
                </c:pt>
                <c:pt idx="3">
                  <c:v>6.7799999999999994</c:v>
                </c:pt>
                <c:pt idx="4">
                  <c:v>6.7849999999999993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DA-4112-85BC-1B5B50877A1E}"/>
            </c:ext>
          </c:extLst>
        </c:ser>
        <c:ser>
          <c:idx val="1"/>
          <c:order val="1"/>
          <c:tx>
            <c:strRef>
              <c:f>UA!$C$2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 cap="rnd" cmpd="sng" algn="ctr">
              <a:solidFill>
                <a:srgbClr val="FF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00FF"/>
              </a:solidFill>
              <a:ln w="9525" cap="flat" cmpd="sng" algn="ctr">
                <a:solidFill>
                  <a:srgbClr val="FF00FF"/>
                </a:solidFill>
                <a:prstDash val="solid"/>
                <a:round/>
              </a:ln>
            </c:spPr>
          </c:marker>
          <c:cat>
            <c:numRef>
              <c:f>UA!$A$3:$A$20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UA!$C$3:$C$20</c:f>
              <c:numCache>
                <c:formatCode>0.00</c:formatCode>
                <c:ptCount val="18"/>
                <c:pt idx="0">
                  <c:v>6.8263380281690162</c:v>
                </c:pt>
                <c:pt idx="1">
                  <c:v>6.8118292682926809</c:v>
                </c:pt>
                <c:pt idx="2">
                  <c:v>6.8327472527472537</c:v>
                </c:pt>
                <c:pt idx="3">
                  <c:v>6.7884269662921355</c:v>
                </c:pt>
                <c:pt idx="4">
                  <c:v>6.741222222222226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DA-4112-85BC-1B5B50877A1E}"/>
            </c:ext>
          </c:extLst>
        </c:ser>
        <c:ser>
          <c:idx val="2"/>
          <c:order val="2"/>
          <c:tx>
            <c:strRef>
              <c:f>UA!$D$2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 cap="rnd" cmpd="sng" algn="ctr">
              <a:solidFill>
                <a:srgbClr val="FF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FF00"/>
              </a:solidFill>
              <a:ln w="9525" cap="flat" cmpd="sng" algn="ctr">
                <a:solidFill>
                  <a:srgbClr val="FFFF00"/>
                </a:solidFill>
                <a:prstDash val="solid"/>
                <a:round/>
              </a:ln>
            </c:spPr>
          </c:marker>
          <c:cat>
            <c:numRef>
              <c:f>UA!$A$3:$A$20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UA!$D$3:$D$20</c:f>
              <c:numCache>
                <c:formatCode>0.00</c:formatCode>
                <c:ptCount val="18"/>
                <c:pt idx="0">
                  <c:v>6.8789473684210503</c:v>
                </c:pt>
                <c:pt idx="1">
                  <c:v>6.8263157894736839</c:v>
                </c:pt>
                <c:pt idx="2">
                  <c:v>6.89047619047619</c:v>
                </c:pt>
                <c:pt idx="3">
                  <c:v>6.89047619047619</c:v>
                </c:pt>
                <c:pt idx="4">
                  <c:v>6.8875000000000011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0DA-4112-85BC-1B5B50877A1E}"/>
            </c:ext>
          </c:extLst>
        </c:ser>
        <c:ser>
          <c:idx val="4"/>
          <c:order val="3"/>
          <c:tx>
            <c:strRef>
              <c:f>UA!$E$2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 cap="rnd" cmpd="sng" algn="ctr">
              <a:solidFill>
                <a:srgbClr val="00FF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FF"/>
              </a:solidFill>
              <a:ln w="9525" cap="flat" cmpd="sng" algn="ctr">
                <a:solidFill>
                  <a:srgbClr val="00FFFF"/>
                </a:solidFill>
                <a:prstDash val="solid"/>
                <a:round/>
              </a:ln>
            </c:spPr>
          </c:marker>
          <c:cat>
            <c:numRef>
              <c:f>UA!$A$3:$A$20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UA!$E$3:$E$20</c:f>
              <c:numCache>
                <c:formatCode>0.00</c:formatCode>
                <c:ptCount val="18"/>
                <c:pt idx="0">
                  <c:v>6.7050000000000001</c:v>
                </c:pt>
                <c:pt idx="1">
                  <c:v>6.7160000000000002</c:v>
                </c:pt>
                <c:pt idx="2">
                  <c:v>6.7370000000000001</c:v>
                </c:pt>
                <c:pt idx="3">
                  <c:v>6.7279999999999998</c:v>
                </c:pt>
                <c:pt idx="4">
                  <c:v>6.6929999999999996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0DA-4112-85BC-1B5B50877A1E}"/>
            </c:ext>
          </c:extLst>
        </c:ser>
        <c:ser>
          <c:idx val="6"/>
          <c:order val="4"/>
          <c:tx>
            <c:strRef>
              <c:f>UA!$F$2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 cap="rnd" cmpd="sng" algn="ctr">
              <a:solidFill>
                <a:srgbClr val="008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8080"/>
              </a:solidFill>
              <a:ln w="9525" cap="flat" cmpd="sng" algn="ctr">
                <a:solidFill>
                  <a:srgbClr val="008080"/>
                </a:solidFill>
                <a:prstDash val="solid"/>
                <a:round/>
              </a:ln>
            </c:spPr>
          </c:marker>
          <c:cat>
            <c:numRef>
              <c:f>UA!$A$3:$A$20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UA!$F$3:$F$20</c:f>
              <c:numCache>
                <c:formatCode>0.00</c:formatCode>
                <c:ptCount val="18"/>
                <c:pt idx="0">
                  <c:v>6.8224999999999998</c:v>
                </c:pt>
                <c:pt idx="1">
                  <c:v>6.8154166666666676</c:v>
                </c:pt>
                <c:pt idx="2">
                  <c:v>6.8108333333333348</c:v>
                </c:pt>
                <c:pt idx="3">
                  <c:v>6.7995833333333344</c:v>
                </c:pt>
                <c:pt idx="4">
                  <c:v>6.7908695652173909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0DA-4112-85BC-1B5B50877A1E}"/>
            </c:ext>
          </c:extLst>
        </c:ser>
        <c:ser>
          <c:idx val="7"/>
          <c:order val="5"/>
          <c:tx>
            <c:strRef>
              <c:f>UA!$G$2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 cap="rnd" cmpd="sng" algn="ctr">
              <a:solidFill>
                <a:srgbClr val="00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00"/>
              </a:solidFill>
              <a:ln w="9525" cap="flat" cmpd="sng" algn="ctr">
                <a:solidFill>
                  <a:srgbClr val="00FF00"/>
                </a:solidFill>
                <a:prstDash val="solid"/>
                <a:round/>
              </a:ln>
            </c:spPr>
          </c:marker>
          <c:cat>
            <c:numRef>
              <c:f>UA!$A$3:$A$20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UA!$G$3:$G$20</c:f>
              <c:numCache>
                <c:formatCode>0.00</c:formatCode>
                <c:ptCount val="18"/>
                <c:pt idx="0">
                  <c:v>6.68</c:v>
                </c:pt>
                <c:pt idx="1">
                  <c:v>6.7969999999999997</c:v>
                </c:pt>
                <c:pt idx="2">
                  <c:v>6.7960000000000003</c:v>
                </c:pt>
                <c:pt idx="3">
                  <c:v>6.7949999999999999</c:v>
                </c:pt>
                <c:pt idx="4">
                  <c:v>6.8410000000000002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0DA-4112-85BC-1B5B50877A1E}"/>
            </c:ext>
          </c:extLst>
        </c:ser>
        <c:ser>
          <c:idx val="8"/>
          <c:order val="6"/>
          <c:tx>
            <c:strRef>
              <c:f>UA!$H$2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 cap="rnd" cmpd="sng" algn="ctr">
              <a:solidFill>
                <a:srgbClr val="00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FF"/>
              </a:solidFill>
              <a:ln w="9525" cap="flat" cmpd="sng" algn="ctr">
                <a:solidFill>
                  <a:srgbClr val="0000FF"/>
                </a:solidFill>
                <a:prstDash val="solid"/>
                <a:round/>
              </a:ln>
            </c:spPr>
          </c:marker>
          <c:cat>
            <c:numRef>
              <c:f>UA!$A$3:$A$20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UA!$H$3:$H$20</c:f>
              <c:numCache>
                <c:formatCode>0.00</c:formatCode>
                <c:ptCount val="18"/>
                <c:pt idx="0">
                  <c:v>6.74</c:v>
                </c:pt>
                <c:pt idx="1">
                  <c:v>6.71</c:v>
                </c:pt>
                <c:pt idx="2">
                  <c:v>6.68</c:v>
                </c:pt>
                <c:pt idx="3">
                  <c:v>6.66</c:v>
                </c:pt>
                <c:pt idx="4">
                  <c:v>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0DA-4112-85BC-1B5B50877A1E}"/>
            </c:ext>
          </c:extLst>
        </c:ser>
        <c:ser>
          <c:idx val="3"/>
          <c:order val="7"/>
          <c:tx>
            <c:strRef>
              <c:f>UA!$I$2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 cap="rnd" cmpd="sng" algn="ctr">
              <a:solidFill>
                <a:srgbClr val="FF66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6600"/>
              </a:solidFill>
              <a:ln w="9525" cap="flat" cmpd="sng" algn="ctr">
                <a:solidFill>
                  <a:srgbClr val="FF6600"/>
                </a:solidFill>
                <a:prstDash val="solid"/>
                <a:round/>
              </a:ln>
            </c:spPr>
          </c:marker>
          <c:cat>
            <c:numRef>
              <c:f>UA!$A$3:$A$20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UA!$I$3:$I$20</c:f>
              <c:numCache>
                <c:formatCode>0.00</c:formatCode>
                <c:ptCount val="18"/>
                <c:pt idx="1">
                  <c:v>6.95</c:v>
                </c:pt>
                <c:pt idx="2">
                  <c:v>6.93</c:v>
                </c:pt>
                <c:pt idx="3">
                  <c:v>6.96</c:v>
                </c:pt>
                <c:pt idx="4">
                  <c:v>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0DA-4112-85BC-1B5B50877A1E}"/>
            </c:ext>
          </c:extLst>
        </c:ser>
        <c:ser>
          <c:idx val="14"/>
          <c:order val="8"/>
          <c:tx>
            <c:strRef>
              <c:f>UA!$J$2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 cap="rnd" cmpd="sng" algn="ctr">
              <a:solidFill>
                <a:srgbClr val="8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800080"/>
              </a:solidFill>
              <a:ln w="9525" cap="flat" cmpd="sng" algn="ctr">
                <a:solidFill>
                  <a:srgbClr val="800080"/>
                </a:solidFill>
                <a:prstDash val="solid"/>
                <a:round/>
              </a:ln>
            </c:spPr>
          </c:marker>
          <c:cat>
            <c:numRef>
              <c:f>UA!$A$3:$A$20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UA!$J$3:$J$20</c:f>
              <c:numCache>
                <c:formatCode>0.00</c:formatCode>
                <c:ptCount val="18"/>
                <c:pt idx="1">
                  <c:v>6.9555555555555575</c:v>
                </c:pt>
                <c:pt idx="2">
                  <c:v>6.98</c:v>
                </c:pt>
                <c:pt idx="3">
                  <c:v>6.9941176470588227</c:v>
                </c:pt>
                <c:pt idx="4">
                  <c:v>6.9923076923076923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0DA-4112-85BC-1B5B50877A1E}"/>
            </c:ext>
          </c:extLst>
        </c:ser>
        <c:ser>
          <c:idx val="9"/>
          <c:order val="9"/>
          <c:tx>
            <c:strRef>
              <c:f>UA!$K$2</c:f>
              <c:strCache>
                <c:ptCount val="1"/>
                <c:pt idx="0">
                  <c:v>認証値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UA!$A$3:$A$20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UA!$K$3:$K$20</c:f>
              <c:numCache>
                <c:formatCode>0.0</c:formatCode>
                <c:ptCount val="18"/>
                <c:pt idx="0">
                  <c:v>6.8</c:v>
                </c:pt>
                <c:pt idx="1">
                  <c:v>6.8</c:v>
                </c:pt>
                <c:pt idx="2">
                  <c:v>6.8</c:v>
                </c:pt>
                <c:pt idx="3">
                  <c:v>6.8</c:v>
                </c:pt>
                <c:pt idx="4">
                  <c:v>6.8</c:v>
                </c:pt>
                <c:pt idx="5">
                  <c:v>6.8</c:v>
                </c:pt>
                <c:pt idx="6">
                  <c:v>6.8</c:v>
                </c:pt>
                <c:pt idx="7">
                  <c:v>6.8</c:v>
                </c:pt>
                <c:pt idx="8">
                  <c:v>6.8</c:v>
                </c:pt>
                <c:pt idx="9">
                  <c:v>6.8</c:v>
                </c:pt>
                <c:pt idx="10">
                  <c:v>6.8</c:v>
                </c:pt>
                <c:pt idx="11">
                  <c:v>6.8</c:v>
                </c:pt>
                <c:pt idx="12">
                  <c:v>6.8</c:v>
                </c:pt>
                <c:pt idx="13">
                  <c:v>6.8</c:v>
                </c:pt>
                <c:pt idx="14">
                  <c:v>6.8</c:v>
                </c:pt>
                <c:pt idx="15">
                  <c:v>6.8</c:v>
                </c:pt>
                <c:pt idx="16">
                  <c:v>6.8</c:v>
                </c:pt>
                <c:pt idx="17">
                  <c:v>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0DA-4112-85BC-1B5B50877A1E}"/>
            </c:ext>
          </c:extLst>
        </c:ser>
        <c:ser>
          <c:idx val="10"/>
          <c:order val="10"/>
          <c:tx>
            <c:strRef>
              <c:f>UA!$L$2</c:f>
              <c:strCache>
                <c:ptCount val="1"/>
                <c:pt idx="0">
                  <c:v>9病院平均</c:v>
                </c:pt>
              </c:strCache>
            </c:strRef>
          </c:tx>
          <c:spPr>
            <a:ln w="12700" cap="rnd" cmpd="sng" algn="ctr">
              <a:solidFill>
                <a:srgbClr val="00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000000"/>
              </a:solidFill>
              <a:ln w="9525" cap="flat" cmpd="sng" algn="ctr">
                <a:solidFill>
                  <a:srgbClr val="000000"/>
                </a:solidFill>
                <a:prstDash val="solid"/>
                <a:round/>
              </a:ln>
            </c:spPr>
          </c:marker>
          <c:cat>
            <c:numRef>
              <c:f>UA!$A$3:$A$20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UA!$L$3:$L$20</c:f>
              <c:numCache>
                <c:formatCode>0.00</c:formatCode>
                <c:ptCount val="18"/>
                <c:pt idx="0">
                  <c:v>6.7757947391954056</c:v>
                </c:pt>
                <c:pt idx="1">
                  <c:v>6.8202352533320658</c:v>
                </c:pt>
                <c:pt idx="2">
                  <c:v>6.8260366115366118</c:v>
                </c:pt>
                <c:pt idx="3">
                  <c:v>6.821733793017831</c:v>
                </c:pt>
                <c:pt idx="4">
                  <c:v>6.8145443866385902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0DA-4112-85BC-1B5B50877A1E}"/>
            </c:ext>
          </c:extLst>
        </c:ser>
        <c:ser>
          <c:idx val="11"/>
          <c:order val="11"/>
          <c:tx>
            <c:strRef>
              <c:f>UA!$M$2</c:f>
              <c:strCache>
                <c:ptCount val="1"/>
                <c:pt idx="0">
                  <c:v>R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triangle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UA!$A$3:$A$20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UA!$M$3:$M$20</c:f>
              <c:numCache>
                <c:formatCode>0.00</c:formatCode>
                <c:ptCount val="18"/>
                <c:pt idx="0">
                  <c:v>0.19894736842105054</c:v>
                </c:pt>
                <c:pt idx="1">
                  <c:v>0.24555555555555753</c:v>
                </c:pt>
                <c:pt idx="2">
                  <c:v>0.30000000000000071</c:v>
                </c:pt>
                <c:pt idx="3">
                  <c:v>0.33411764705882252</c:v>
                </c:pt>
                <c:pt idx="4">
                  <c:v>0.29930769230769272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A0DA-4112-85BC-1B5B50877A1E}"/>
            </c:ext>
          </c:extLst>
        </c:ser>
        <c:ser>
          <c:idx val="12"/>
          <c:order val="12"/>
          <c:tx>
            <c:strRef>
              <c:f>UA!$N$2</c:f>
              <c:strCache>
                <c:ptCount val="1"/>
                <c:pt idx="0">
                  <c:v>下限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UA!$A$3:$A$20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UA!$N$3:$N$20</c:f>
              <c:numCache>
                <c:formatCode>0.0</c:formatCode>
                <c:ptCount val="1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  <c:pt idx="12">
                  <c:v>6.5</c:v>
                </c:pt>
                <c:pt idx="13">
                  <c:v>6.5</c:v>
                </c:pt>
                <c:pt idx="14">
                  <c:v>6.5</c:v>
                </c:pt>
                <c:pt idx="15">
                  <c:v>6.5</c:v>
                </c:pt>
                <c:pt idx="16">
                  <c:v>6.5</c:v>
                </c:pt>
                <c:pt idx="1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A0DA-4112-85BC-1B5B50877A1E}"/>
            </c:ext>
          </c:extLst>
        </c:ser>
        <c:ser>
          <c:idx val="13"/>
          <c:order val="13"/>
          <c:tx>
            <c:strRef>
              <c:f>UA!$O$2</c:f>
              <c:strCache>
                <c:ptCount val="1"/>
                <c:pt idx="0">
                  <c:v>上限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UA!$A$3:$A$20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UA!$O$3:$O$20</c:f>
              <c:numCache>
                <c:formatCode>General</c:formatCode>
                <c:ptCount val="18"/>
                <c:pt idx="0">
                  <c:v>7.1</c:v>
                </c:pt>
                <c:pt idx="1">
                  <c:v>7.1</c:v>
                </c:pt>
                <c:pt idx="2">
                  <c:v>7.1</c:v>
                </c:pt>
                <c:pt idx="3">
                  <c:v>7.1</c:v>
                </c:pt>
                <c:pt idx="4">
                  <c:v>7.1</c:v>
                </c:pt>
                <c:pt idx="5">
                  <c:v>7.1</c:v>
                </c:pt>
                <c:pt idx="6">
                  <c:v>7.1</c:v>
                </c:pt>
                <c:pt idx="7">
                  <c:v>7.1</c:v>
                </c:pt>
                <c:pt idx="8">
                  <c:v>7.1</c:v>
                </c:pt>
                <c:pt idx="9">
                  <c:v>7.1</c:v>
                </c:pt>
                <c:pt idx="10">
                  <c:v>7.1</c:v>
                </c:pt>
                <c:pt idx="11">
                  <c:v>7.1</c:v>
                </c:pt>
                <c:pt idx="12">
                  <c:v>7.1</c:v>
                </c:pt>
                <c:pt idx="13">
                  <c:v>7.1</c:v>
                </c:pt>
                <c:pt idx="14">
                  <c:v>7.1</c:v>
                </c:pt>
                <c:pt idx="15">
                  <c:v>7.1</c:v>
                </c:pt>
                <c:pt idx="16">
                  <c:v>7.1</c:v>
                </c:pt>
                <c:pt idx="17">
                  <c:v>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A0DA-4112-85BC-1B5B50877A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9552896"/>
        <c:axId val="209554816"/>
      </c:lineChart>
      <c:catAx>
        <c:axId val="2095528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09554816"/>
        <c:crosses val="autoZero"/>
        <c:auto val="0"/>
        <c:lblAlgn val="ctr"/>
        <c:lblOffset val="100"/>
        <c:tickLblSkip val="1"/>
        <c:noMultiLvlLbl val="0"/>
      </c:catAx>
      <c:valAx>
        <c:axId val="209554816"/>
        <c:scaling>
          <c:orientation val="minMax"/>
          <c:max val="7.4"/>
          <c:min val="6.2"/>
        </c:scaling>
        <c:delete val="0"/>
        <c:axPos val="l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</c:spPr>
        </c:majorGridlines>
        <c:numFmt formatCode="0.00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209552896"/>
        <c:crosses val="autoZero"/>
        <c:crossBetween val="between"/>
        <c:majorUnit val="0.3"/>
        <c:minorUnit val="6.0000000000000102E-2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11"/>
        <c:delete val="1"/>
      </c:legendEntry>
      <c:layout>
        <c:manualLayout>
          <c:xMode val="edge"/>
          <c:yMode val="edge"/>
          <c:x val="0.81924626088405605"/>
          <c:y val="0.13907306747946799"/>
          <c:w val="0.159948117596421"/>
          <c:h val="0.860927033274123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 spcFirstLastPara="0" vertOverflow="ellipsis" vert="horz" wrap="square" anchor="ctr" anchorCtr="1"/>
        <a:lstStyle/>
        <a:p>
          <a:pPr>
            <a:defRPr lang="ja-JP" sz="1200" b="0" i="0" u="none" strike="noStrike" kern="1200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</c:spPr>
  <c:txPr>
    <a:bodyPr/>
    <a:lstStyle/>
    <a:p>
      <a:pPr>
        <a:defRPr lang="ja-JP" sz="1000" b="0" i="0" u="none" strike="noStrike" baseline="0">
          <a:solidFill>
            <a:srgbClr val="000000"/>
          </a:solidFill>
          <a:latin typeface="ＭＳ Ｐゴシック" panose="020B0600070205080204" charset="-128"/>
          <a:ea typeface="ＭＳ Ｐゴシック" panose="020B0600070205080204" charset="-128"/>
          <a:cs typeface="ＭＳ Ｐゴシック" panose="020B0600070205080204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536256504250602E-2"/>
          <c:y val="8.5397452587317693E-2"/>
          <c:w val="0.70580617193722806"/>
          <c:h val="0.73441809225093202"/>
        </c:manualLayout>
      </c:layout>
      <c:lineChart>
        <c:grouping val="standard"/>
        <c:varyColors val="0"/>
        <c:ser>
          <c:idx val="0"/>
          <c:order val="0"/>
          <c:tx>
            <c:strRef>
              <c:f>BUN!$B$2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 cap="rnd" cmpd="sng" algn="ctr">
              <a:solidFill>
                <a:srgbClr val="0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80"/>
              </a:solidFill>
              <a:ln w="9525" cap="flat" cmpd="sng" algn="ctr">
                <a:solidFill>
                  <a:srgbClr val="000080"/>
                </a:solidFill>
                <a:prstDash val="solid"/>
                <a:round/>
              </a:ln>
            </c:spPr>
          </c:marker>
          <c:cat>
            <c:numRef>
              <c:f>BUN!$A$3:$A$20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BUN!$B$3:$B$20</c:f>
              <c:numCache>
                <c:formatCode>0.0</c:formatCode>
                <c:ptCount val="18"/>
                <c:pt idx="0">
                  <c:v>34.827777777777776</c:v>
                </c:pt>
                <c:pt idx="1">
                  <c:v>34.685714285714297</c:v>
                </c:pt>
                <c:pt idx="2">
                  <c:v>34.822727272727271</c:v>
                </c:pt>
                <c:pt idx="3">
                  <c:v>34.775000000000006</c:v>
                </c:pt>
                <c:pt idx="4">
                  <c:v>34.789999999999992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B7-49B2-BA34-525C402A9B9D}"/>
            </c:ext>
          </c:extLst>
        </c:ser>
        <c:ser>
          <c:idx val="1"/>
          <c:order val="1"/>
          <c:tx>
            <c:strRef>
              <c:f>BUN!$C$2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 cap="rnd" cmpd="sng" algn="ctr">
              <a:solidFill>
                <a:srgbClr val="FF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00FF"/>
              </a:solidFill>
              <a:ln w="9525" cap="flat" cmpd="sng" algn="ctr">
                <a:solidFill>
                  <a:srgbClr val="FF00FF"/>
                </a:solidFill>
                <a:prstDash val="solid"/>
                <a:round/>
              </a:ln>
            </c:spPr>
          </c:marker>
          <c:cat>
            <c:numRef>
              <c:f>BUN!$A$3:$A$20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BUN!$C$3:$C$20</c:f>
              <c:numCache>
                <c:formatCode>0.0</c:formatCode>
                <c:ptCount val="18"/>
                <c:pt idx="0">
                  <c:v>35.25740259740261</c:v>
                </c:pt>
                <c:pt idx="1">
                  <c:v>35.213666666666668</c:v>
                </c:pt>
                <c:pt idx="2">
                  <c:v>35.509313725490202</c:v>
                </c:pt>
                <c:pt idx="3">
                  <c:v>35.470095238095247</c:v>
                </c:pt>
                <c:pt idx="4">
                  <c:v>35.092717391304348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1B7-49B2-BA34-525C402A9B9D}"/>
            </c:ext>
          </c:extLst>
        </c:ser>
        <c:ser>
          <c:idx val="2"/>
          <c:order val="2"/>
          <c:tx>
            <c:strRef>
              <c:f>BUN!$D$2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 cap="rnd" cmpd="sng" algn="ctr">
              <a:solidFill>
                <a:srgbClr val="FF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FF00"/>
              </a:solidFill>
              <a:ln w="9525" cap="flat" cmpd="sng" algn="ctr">
                <a:solidFill>
                  <a:srgbClr val="FFFF00"/>
                </a:solidFill>
                <a:prstDash val="solid"/>
                <a:round/>
              </a:ln>
            </c:spPr>
          </c:marker>
          <c:cat>
            <c:numRef>
              <c:f>BUN!$A$3:$A$20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BUN!$D$3:$D$20</c:f>
              <c:numCache>
                <c:formatCode>0.0</c:formatCode>
                <c:ptCount val="18"/>
                <c:pt idx="0">
                  <c:v>34.5</c:v>
                </c:pt>
                <c:pt idx="1">
                  <c:v>35.018749999999997</c:v>
                </c:pt>
                <c:pt idx="2">
                  <c:v>35.020000000000003</c:v>
                </c:pt>
                <c:pt idx="3">
                  <c:v>35.1533333333333</c:v>
                </c:pt>
                <c:pt idx="4">
                  <c:v>35.205555555555556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1B7-49B2-BA34-525C402A9B9D}"/>
            </c:ext>
          </c:extLst>
        </c:ser>
        <c:ser>
          <c:idx val="4"/>
          <c:order val="3"/>
          <c:tx>
            <c:strRef>
              <c:f>BUN!$E$2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 cap="rnd" cmpd="sng" algn="ctr">
              <a:solidFill>
                <a:srgbClr val="00FF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FF"/>
              </a:solidFill>
              <a:ln w="9525" cap="flat" cmpd="sng" algn="ctr">
                <a:solidFill>
                  <a:srgbClr val="00FFFF"/>
                </a:solidFill>
                <a:prstDash val="solid"/>
                <a:round/>
              </a:ln>
            </c:spPr>
          </c:marker>
          <c:cat>
            <c:numRef>
              <c:f>BUN!$A$3:$A$20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BUN!$E$3:$E$20</c:f>
              <c:numCache>
                <c:formatCode>0.0</c:formatCode>
                <c:ptCount val="18"/>
                <c:pt idx="0">
                  <c:v>35.011000000000003</c:v>
                </c:pt>
                <c:pt idx="1">
                  <c:v>34.834000000000003</c:v>
                </c:pt>
                <c:pt idx="2">
                  <c:v>34.902000000000001</c:v>
                </c:pt>
                <c:pt idx="3">
                  <c:v>34.944000000000003</c:v>
                </c:pt>
                <c:pt idx="4">
                  <c:v>35.115000000000002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1B7-49B2-BA34-525C402A9B9D}"/>
            </c:ext>
          </c:extLst>
        </c:ser>
        <c:ser>
          <c:idx val="6"/>
          <c:order val="4"/>
          <c:tx>
            <c:strRef>
              <c:f>BUN!$F$2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 cap="rnd" cmpd="sng" algn="ctr">
              <a:solidFill>
                <a:srgbClr val="008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8080"/>
              </a:solidFill>
              <a:ln w="9525" cap="flat" cmpd="sng" algn="ctr">
                <a:solidFill>
                  <a:srgbClr val="008080"/>
                </a:solidFill>
                <a:prstDash val="solid"/>
                <a:round/>
              </a:ln>
            </c:spPr>
          </c:marker>
          <c:cat>
            <c:numRef>
              <c:f>BUN!$A$3:$A$20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BUN!$F$3:$F$20</c:f>
              <c:numCache>
                <c:formatCode>0.0</c:formatCode>
                <c:ptCount val="18"/>
                <c:pt idx="0">
                  <c:v>34.89</c:v>
                </c:pt>
                <c:pt idx="1">
                  <c:v>34.736250000000005</c:v>
                </c:pt>
                <c:pt idx="2">
                  <c:v>34.595833333333339</c:v>
                </c:pt>
                <c:pt idx="3">
                  <c:v>34.830416666666657</c:v>
                </c:pt>
                <c:pt idx="4">
                  <c:v>34.736956521739124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1B7-49B2-BA34-525C402A9B9D}"/>
            </c:ext>
          </c:extLst>
        </c:ser>
        <c:ser>
          <c:idx val="7"/>
          <c:order val="5"/>
          <c:tx>
            <c:strRef>
              <c:f>BUN!$G$2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 cap="rnd" cmpd="sng" algn="ctr">
              <a:solidFill>
                <a:srgbClr val="00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00"/>
              </a:solidFill>
              <a:ln w="9525" cap="flat" cmpd="sng" algn="ctr">
                <a:solidFill>
                  <a:srgbClr val="00FF00"/>
                </a:solidFill>
                <a:prstDash val="solid"/>
                <a:round/>
              </a:ln>
            </c:spPr>
          </c:marker>
          <c:cat>
            <c:numRef>
              <c:f>BUN!$A$3:$A$20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BUN!$G$3:$G$20</c:f>
              <c:numCache>
                <c:formatCode>0.0</c:formatCode>
                <c:ptCount val="18"/>
                <c:pt idx="0">
                  <c:v>34.771000000000001</c:v>
                </c:pt>
                <c:pt idx="1">
                  <c:v>34.588999999999999</c:v>
                </c:pt>
                <c:pt idx="2">
                  <c:v>34.418999999999997</c:v>
                </c:pt>
                <c:pt idx="3">
                  <c:v>34.496000000000002</c:v>
                </c:pt>
                <c:pt idx="4">
                  <c:v>34.863999999999997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1B7-49B2-BA34-525C402A9B9D}"/>
            </c:ext>
          </c:extLst>
        </c:ser>
        <c:ser>
          <c:idx val="8"/>
          <c:order val="6"/>
          <c:tx>
            <c:strRef>
              <c:f>BUN!$H$2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 cap="rnd" cmpd="sng" algn="ctr">
              <a:solidFill>
                <a:srgbClr val="00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FF"/>
              </a:solidFill>
              <a:ln w="9525" cap="flat" cmpd="sng" algn="ctr">
                <a:solidFill>
                  <a:srgbClr val="0000FF"/>
                </a:solidFill>
                <a:prstDash val="solid"/>
                <a:round/>
              </a:ln>
            </c:spPr>
          </c:marker>
          <c:cat>
            <c:numRef>
              <c:f>BUN!$A$3:$A$20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BUN!$H$3:$H$20</c:f>
              <c:numCache>
                <c:formatCode>0.0</c:formatCode>
                <c:ptCount val="18"/>
                <c:pt idx="0">
                  <c:v>34.83</c:v>
                </c:pt>
                <c:pt idx="1">
                  <c:v>34.840000000000003</c:v>
                </c:pt>
                <c:pt idx="2">
                  <c:v>34.9</c:v>
                </c:pt>
                <c:pt idx="3">
                  <c:v>34.93</c:v>
                </c:pt>
                <c:pt idx="4">
                  <c:v>34.96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1B7-49B2-BA34-525C402A9B9D}"/>
            </c:ext>
          </c:extLst>
        </c:ser>
        <c:ser>
          <c:idx val="3"/>
          <c:order val="7"/>
          <c:tx>
            <c:strRef>
              <c:f>BUN!$I$2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 cap="rnd" cmpd="sng" algn="ctr">
              <a:solidFill>
                <a:srgbClr val="FF66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6600"/>
              </a:solidFill>
              <a:ln w="9525" cap="flat" cmpd="sng" algn="ctr">
                <a:solidFill>
                  <a:srgbClr val="FF6600"/>
                </a:solidFill>
                <a:prstDash val="solid"/>
                <a:round/>
              </a:ln>
            </c:spPr>
          </c:marker>
          <c:cat>
            <c:numRef>
              <c:f>BUN!$A$3:$A$20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BUN!$I$3:$I$20</c:f>
              <c:numCache>
                <c:formatCode>0.0</c:formatCode>
                <c:ptCount val="18"/>
                <c:pt idx="1">
                  <c:v>35.700000000000003</c:v>
                </c:pt>
                <c:pt idx="2">
                  <c:v>35.75</c:v>
                </c:pt>
                <c:pt idx="3">
                  <c:v>35.31</c:v>
                </c:pt>
                <c:pt idx="4">
                  <c:v>35.35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1B7-49B2-BA34-525C402A9B9D}"/>
            </c:ext>
          </c:extLst>
        </c:ser>
        <c:ser>
          <c:idx val="14"/>
          <c:order val="8"/>
          <c:tx>
            <c:strRef>
              <c:f>BUN!$J$2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 cap="rnd" cmpd="sng" algn="ctr">
              <a:solidFill>
                <a:srgbClr val="8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800080"/>
              </a:solidFill>
              <a:ln w="9525" cap="flat" cmpd="sng" algn="ctr">
                <a:solidFill>
                  <a:srgbClr val="800080"/>
                </a:solidFill>
                <a:prstDash val="solid"/>
                <a:round/>
              </a:ln>
            </c:spPr>
          </c:marker>
          <c:cat>
            <c:numRef>
              <c:f>BUN!$A$3:$A$20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BUN!$J$3:$J$20</c:f>
              <c:numCache>
                <c:formatCode>0.0</c:formatCode>
                <c:ptCount val="18"/>
                <c:pt idx="1">
                  <c:v>35.272222222222219</c:v>
                </c:pt>
                <c:pt idx="2">
                  <c:v>35.346666666666671</c:v>
                </c:pt>
                <c:pt idx="3">
                  <c:v>35.070588235294117</c:v>
                </c:pt>
                <c:pt idx="4">
                  <c:v>35.03846153846154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1B7-49B2-BA34-525C402A9B9D}"/>
            </c:ext>
          </c:extLst>
        </c:ser>
        <c:ser>
          <c:idx val="9"/>
          <c:order val="9"/>
          <c:tx>
            <c:strRef>
              <c:f>BUN!$K$2</c:f>
              <c:strCache>
                <c:ptCount val="1"/>
                <c:pt idx="0">
                  <c:v>認証値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BUN!$A$3:$A$20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BUN!$K$3:$K$20</c:f>
              <c:numCache>
                <c:formatCode>0.0</c:formatCode>
                <c:ptCount val="18"/>
                <c:pt idx="0">
                  <c:v>34.9</c:v>
                </c:pt>
                <c:pt idx="1">
                  <c:v>34.9</c:v>
                </c:pt>
                <c:pt idx="2">
                  <c:v>34.9</c:v>
                </c:pt>
                <c:pt idx="3">
                  <c:v>34.9</c:v>
                </c:pt>
                <c:pt idx="4">
                  <c:v>34.9</c:v>
                </c:pt>
                <c:pt idx="5">
                  <c:v>34.9</c:v>
                </c:pt>
                <c:pt idx="6">
                  <c:v>34.9</c:v>
                </c:pt>
                <c:pt idx="7">
                  <c:v>34.9</c:v>
                </c:pt>
                <c:pt idx="8">
                  <c:v>34.9</c:v>
                </c:pt>
                <c:pt idx="9">
                  <c:v>34.9</c:v>
                </c:pt>
                <c:pt idx="10">
                  <c:v>34.9</c:v>
                </c:pt>
                <c:pt idx="11">
                  <c:v>34.9</c:v>
                </c:pt>
                <c:pt idx="12">
                  <c:v>34.9</c:v>
                </c:pt>
                <c:pt idx="13">
                  <c:v>34.9</c:v>
                </c:pt>
                <c:pt idx="14">
                  <c:v>34.9</c:v>
                </c:pt>
                <c:pt idx="15">
                  <c:v>34.9</c:v>
                </c:pt>
                <c:pt idx="16">
                  <c:v>34.9</c:v>
                </c:pt>
                <c:pt idx="17">
                  <c:v>34.9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1B7-49B2-BA34-525C402A9B9D}"/>
            </c:ext>
          </c:extLst>
        </c:ser>
        <c:ser>
          <c:idx val="10"/>
          <c:order val="10"/>
          <c:tx>
            <c:strRef>
              <c:f>BUN!$L$2</c:f>
              <c:strCache>
                <c:ptCount val="1"/>
                <c:pt idx="0">
                  <c:v>9病院平均</c:v>
                </c:pt>
              </c:strCache>
            </c:strRef>
          </c:tx>
          <c:spPr>
            <a:ln w="12700" cap="rnd" cmpd="sng" algn="ctr">
              <a:solidFill>
                <a:srgbClr val="00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000000"/>
              </a:solidFill>
              <a:ln w="9525" cap="flat" cmpd="sng" algn="ctr">
                <a:solidFill>
                  <a:srgbClr val="000000"/>
                </a:solidFill>
                <a:prstDash val="solid"/>
                <a:round/>
              </a:ln>
            </c:spPr>
          </c:marker>
          <c:cat>
            <c:numRef>
              <c:f>BUN!$A$3:$A$20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BUN!$L$3:$L$20</c:f>
              <c:numCache>
                <c:formatCode>0.0</c:formatCode>
                <c:ptCount val="18"/>
                <c:pt idx="0">
                  <c:v>34.869597196454336</c:v>
                </c:pt>
                <c:pt idx="1">
                  <c:v>34.987733686067024</c:v>
                </c:pt>
                <c:pt idx="2">
                  <c:v>35.029504555357498</c:v>
                </c:pt>
                <c:pt idx="3">
                  <c:v>34.997714830376594</c:v>
                </c:pt>
                <c:pt idx="4">
                  <c:v>35.016965667451174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1B7-49B2-BA34-525C402A9B9D}"/>
            </c:ext>
          </c:extLst>
        </c:ser>
        <c:ser>
          <c:idx val="11"/>
          <c:order val="11"/>
          <c:tx>
            <c:strRef>
              <c:f>BUN!$M$2</c:f>
              <c:strCache>
                <c:ptCount val="1"/>
                <c:pt idx="0">
                  <c:v>R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triangle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BUN!$A$3:$A$20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BUN!$M$3:$M$20</c:f>
              <c:numCache>
                <c:formatCode>0.0</c:formatCode>
                <c:ptCount val="18"/>
                <c:pt idx="0">
                  <c:v>0.75740259740260996</c:v>
                </c:pt>
                <c:pt idx="1">
                  <c:v>1.1110000000000042</c:v>
                </c:pt>
                <c:pt idx="2">
                  <c:v>1.3310000000000031</c:v>
                </c:pt>
                <c:pt idx="3">
                  <c:v>0.97409523809524501</c:v>
                </c:pt>
                <c:pt idx="4">
                  <c:v>0.61304347826087735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1B7-49B2-BA34-525C402A9B9D}"/>
            </c:ext>
          </c:extLst>
        </c:ser>
        <c:ser>
          <c:idx val="12"/>
          <c:order val="12"/>
          <c:tx>
            <c:strRef>
              <c:f>BUN!$N$2</c:f>
              <c:strCache>
                <c:ptCount val="1"/>
                <c:pt idx="0">
                  <c:v>下限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BUN!$A$3:$A$20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BUN!$N$3:$N$20</c:f>
              <c:numCache>
                <c:formatCode>General</c:formatCode>
                <c:ptCount val="18"/>
                <c:pt idx="0">
                  <c:v>32.9</c:v>
                </c:pt>
                <c:pt idx="1">
                  <c:v>32.9</c:v>
                </c:pt>
                <c:pt idx="2">
                  <c:v>32.9</c:v>
                </c:pt>
                <c:pt idx="3">
                  <c:v>32.9</c:v>
                </c:pt>
                <c:pt idx="4">
                  <c:v>32.9</c:v>
                </c:pt>
                <c:pt idx="5">
                  <c:v>32.9</c:v>
                </c:pt>
                <c:pt idx="6">
                  <c:v>32.9</c:v>
                </c:pt>
                <c:pt idx="7">
                  <c:v>32.9</c:v>
                </c:pt>
                <c:pt idx="8">
                  <c:v>32.9</c:v>
                </c:pt>
                <c:pt idx="9">
                  <c:v>32.9</c:v>
                </c:pt>
                <c:pt idx="10">
                  <c:v>32.9</c:v>
                </c:pt>
                <c:pt idx="11">
                  <c:v>32.9</c:v>
                </c:pt>
                <c:pt idx="12">
                  <c:v>32.9</c:v>
                </c:pt>
                <c:pt idx="13">
                  <c:v>32.9</c:v>
                </c:pt>
                <c:pt idx="14">
                  <c:v>32.9</c:v>
                </c:pt>
                <c:pt idx="15">
                  <c:v>32.9</c:v>
                </c:pt>
                <c:pt idx="16">
                  <c:v>32.9</c:v>
                </c:pt>
                <c:pt idx="17">
                  <c:v>32.9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1B7-49B2-BA34-525C402A9B9D}"/>
            </c:ext>
          </c:extLst>
        </c:ser>
        <c:ser>
          <c:idx val="13"/>
          <c:order val="13"/>
          <c:tx>
            <c:strRef>
              <c:f>BUN!$O$2</c:f>
              <c:strCache>
                <c:ptCount val="1"/>
                <c:pt idx="0">
                  <c:v>上限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BUN!$A$3:$A$20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BUN!$O$3:$O$20</c:f>
              <c:numCache>
                <c:formatCode>General</c:formatCode>
                <c:ptCount val="18"/>
                <c:pt idx="0">
                  <c:v>36.9</c:v>
                </c:pt>
                <c:pt idx="1">
                  <c:v>36.9</c:v>
                </c:pt>
                <c:pt idx="2">
                  <c:v>36.9</c:v>
                </c:pt>
                <c:pt idx="3">
                  <c:v>36.9</c:v>
                </c:pt>
                <c:pt idx="4">
                  <c:v>36.9</c:v>
                </c:pt>
                <c:pt idx="5">
                  <c:v>36.9</c:v>
                </c:pt>
                <c:pt idx="6">
                  <c:v>36.9</c:v>
                </c:pt>
                <c:pt idx="7">
                  <c:v>36.9</c:v>
                </c:pt>
                <c:pt idx="8">
                  <c:v>36.9</c:v>
                </c:pt>
                <c:pt idx="9">
                  <c:v>36.9</c:v>
                </c:pt>
                <c:pt idx="10">
                  <c:v>36.9</c:v>
                </c:pt>
                <c:pt idx="11">
                  <c:v>36.9</c:v>
                </c:pt>
                <c:pt idx="12">
                  <c:v>36.9</c:v>
                </c:pt>
                <c:pt idx="13">
                  <c:v>36.9</c:v>
                </c:pt>
                <c:pt idx="14">
                  <c:v>36.9</c:v>
                </c:pt>
                <c:pt idx="15">
                  <c:v>36.9</c:v>
                </c:pt>
                <c:pt idx="16">
                  <c:v>36.9</c:v>
                </c:pt>
                <c:pt idx="17">
                  <c:v>36.9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61B7-49B2-BA34-525C402A9B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046976"/>
        <c:axId val="126048896"/>
      </c:lineChart>
      <c:catAx>
        <c:axId val="12604697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26048896"/>
        <c:crosses val="autoZero"/>
        <c:auto val="0"/>
        <c:lblAlgn val="ctr"/>
        <c:lblOffset val="100"/>
        <c:tickLblSkip val="1"/>
        <c:noMultiLvlLbl val="0"/>
      </c:catAx>
      <c:valAx>
        <c:axId val="126048896"/>
        <c:scaling>
          <c:orientation val="minMax"/>
          <c:max val="38.9"/>
          <c:min val="30.9"/>
        </c:scaling>
        <c:delete val="0"/>
        <c:axPos val="l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</c:spPr>
        </c:majorGridlines>
        <c:numFmt formatCode="0.00" sourceLinked="0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26046976"/>
        <c:crosses val="autoZero"/>
        <c:crossBetween val="between"/>
        <c:majorUnit val="2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11"/>
        <c:delete val="1"/>
      </c:legendEntry>
      <c:layout>
        <c:manualLayout>
          <c:xMode val="edge"/>
          <c:yMode val="edge"/>
          <c:x val="0.79895620113866905"/>
          <c:y val="0.139535058117739"/>
          <c:w val="0.17885143907333201"/>
          <c:h val="0.840532808398949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 spcFirstLastPara="0" vertOverflow="ellipsis" vert="horz" wrap="square" anchor="ctr" anchorCtr="1"/>
        <a:lstStyle/>
        <a:p>
          <a:pPr>
            <a:defRPr lang="ja-JP" sz="1200" b="0" i="0" u="none" strike="noStrike" kern="1200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</c:spPr>
  <c:txPr>
    <a:bodyPr/>
    <a:lstStyle/>
    <a:p>
      <a:pPr>
        <a:defRPr lang="ja-JP" sz="1000" b="0" i="0" u="none" strike="noStrike" baseline="0">
          <a:solidFill>
            <a:srgbClr val="000000"/>
          </a:solidFill>
          <a:latin typeface="ＭＳ Ｐゴシック" panose="020B0600070205080204" charset="-128"/>
          <a:ea typeface="ＭＳ Ｐゴシック" panose="020B0600070205080204" charset="-128"/>
          <a:cs typeface="ＭＳ Ｐゴシック" panose="020B0600070205080204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268181168738403E-2"/>
          <c:y val="7.02824079962166E-2"/>
          <c:w val="0.69794388276723796"/>
          <c:h val="0.730898195627537"/>
        </c:manualLayout>
      </c:layout>
      <c:lineChart>
        <c:grouping val="standard"/>
        <c:varyColors val="0"/>
        <c:ser>
          <c:idx val="0"/>
          <c:order val="0"/>
          <c:tx>
            <c:strRef>
              <c:f>CRE!$B$2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 cap="rnd" cmpd="sng" algn="ctr">
              <a:solidFill>
                <a:srgbClr val="0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80"/>
              </a:solidFill>
              <a:ln w="9525" cap="flat" cmpd="sng" algn="ctr">
                <a:solidFill>
                  <a:srgbClr val="000080"/>
                </a:solidFill>
                <a:prstDash val="solid"/>
                <a:round/>
              </a:ln>
            </c:spPr>
          </c:marker>
          <c:cat>
            <c:numRef>
              <c:f>CRE!$A$3:$A$20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CRE!$B$3:$B$20</c:f>
              <c:numCache>
                <c:formatCode>0.000</c:formatCode>
                <c:ptCount val="18"/>
                <c:pt idx="0">
                  <c:v>2.923888888888889</c:v>
                </c:pt>
                <c:pt idx="1">
                  <c:v>2.9333333333333336</c:v>
                </c:pt>
                <c:pt idx="2">
                  <c:v>2.9354545454545447</c:v>
                </c:pt>
                <c:pt idx="3">
                  <c:v>2.9389999999999996</c:v>
                </c:pt>
                <c:pt idx="4">
                  <c:v>2.9260000000000002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C9-4E07-8986-4D0EFF63EC56}"/>
            </c:ext>
          </c:extLst>
        </c:ser>
        <c:ser>
          <c:idx val="1"/>
          <c:order val="1"/>
          <c:tx>
            <c:strRef>
              <c:f>CRE!$C$2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 cap="rnd" cmpd="sng" algn="ctr">
              <a:solidFill>
                <a:srgbClr val="FF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00FF"/>
              </a:solidFill>
              <a:ln w="9525" cap="flat" cmpd="sng" algn="ctr">
                <a:solidFill>
                  <a:srgbClr val="FF00FF"/>
                </a:solidFill>
                <a:prstDash val="solid"/>
                <a:round/>
              </a:ln>
            </c:spPr>
          </c:marker>
          <c:cat>
            <c:numRef>
              <c:f>CRE!$A$3:$A$20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CRE!$C$3:$C$20</c:f>
              <c:numCache>
                <c:formatCode>0.000</c:formatCode>
                <c:ptCount val="18"/>
                <c:pt idx="0">
                  <c:v>2.9676811594202892</c:v>
                </c:pt>
                <c:pt idx="1">
                  <c:v>2.9601234567901225</c:v>
                </c:pt>
                <c:pt idx="2">
                  <c:v>2.9693617021276584</c:v>
                </c:pt>
                <c:pt idx="3">
                  <c:v>2.9803260869565205</c:v>
                </c:pt>
                <c:pt idx="4">
                  <c:v>2.96875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2C9-4E07-8986-4D0EFF63EC56}"/>
            </c:ext>
          </c:extLst>
        </c:ser>
        <c:ser>
          <c:idx val="2"/>
          <c:order val="2"/>
          <c:tx>
            <c:strRef>
              <c:f>CRE!$D$2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 cap="rnd" cmpd="sng" algn="ctr">
              <a:solidFill>
                <a:srgbClr val="FF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FF00"/>
              </a:solidFill>
              <a:ln w="9525" cap="flat" cmpd="sng" algn="ctr">
                <a:solidFill>
                  <a:srgbClr val="FFFF00"/>
                </a:solidFill>
                <a:prstDash val="solid"/>
                <a:round/>
              </a:ln>
            </c:spPr>
          </c:marker>
          <c:cat>
            <c:numRef>
              <c:f>CRE!$A$3:$A$20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CRE!$D$3:$D$20</c:f>
              <c:numCache>
                <c:formatCode>0.000</c:formatCode>
                <c:ptCount val="18"/>
                <c:pt idx="0">
                  <c:v>2.97705882352941</c:v>
                </c:pt>
                <c:pt idx="1">
                  <c:v>2.9400000000000004</c:v>
                </c:pt>
                <c:pt idx="2">
                  <c:v>2.94105263157895</c:v>
                </c:pt>
                <c:pt idx="3">
                  <c:v>2.9884210526315802</c:v>
                </c:pt>
                <c:pt idx="4">
                  <c:v>2.9789473684210526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2C9-4E07-8986-4D0EFF63EC56}"/>
            </c:ext>
          </c:extLst>
        </c:ser>
        <c:ser>
          <c:idx val="4"/>
          <c:order val="3"/>
          <c:tx>
            <c:strRef>
              <c:f>CRE!$E$2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 cap="rnd" cmpd="sng" algn="ctr">
              <a:solidFill>
                <a:srgbClr val="00FF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FF"/>
              </a:solidFill>
              <a:ln w="9525" cap="flat" cmpd="sng" algn="ctr">
                <a:solidFill>
                  <a:srgbClr val="00FFFF"/>
                </a:solidFill>
                <a:prstDash val="solid"/>
                <a:round/>
              </a:ln>
            </c:spPr>
          </c:marker>
          <c:cat>
            <c:numRef>
              <c:f>CRE!$A$3:$A$20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CRE!$E$3:$E$20</c:f>
              <c:numCache>
                <c:formatCode>0.000</c:formatCode>
                <c:ptCount val="18"/>
                <c:pt idx="0">
                  <c:v>2.9449999999999998</c:v>
                </c:pt>
                <c:pt idx="1">
                  <c:v>2.9660000000000002</c:v>
                </c:pt>
                <c:pt idx="2">
                  <c:v>2.9790000000000001</c:v>
                </c:pt>
                <c:pt idx="3">
                  <c:v>2.9689999999999999</c:v>
                </c:pt>
                <c:pt idx="4">
                  <c:v>2.9609999999999999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2C9-4E07-8986-4D0EFF63EC56}"/>
            </c:ext>
          </c:extLst>
        </c:ser>
        <c:ser>
          <c:idx val="6"/>
          <c:order val="4"/>
          <c:tx>
            <c:strRef>
              <c:f>CRE!$F$2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 cap="rnd" cmpd="sng" algn="ctr">
              <a:solidFill>
                <a:srgbClr val="008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8080"/>
              </a:solidFill>
              <a:ln w="9525" cap="flat" cmpd="sng" algn="ctr">
                <a:solidFill>
                  <a:srgbClr val="008080"/>
                </a:solidFill>
                <a:prstDash val="solid"/>
                <a:round/>
              </a:ln>
            </c:spPr>
          </c:marker>
          <c:cat>
            <c:numRef>
              <c:f>CRE!$A$3:$A$20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CRE!$F$3:$F$20</c:f>
              <c:numCache>
                <c:formatCode>0.000</c:formatCode>
                <c:ptCount val="18"/>
                <c:pt idx="0">
                  <c:v>2.9039999999999999</c:v>
                </c:pt>
                <c:pt idx="1">
                  <c:v>2.884500000000001</c:v>
                </c:pt>
                <c:pt idx="2">
                  <c:v>2.8766250000000002</c:v>
                </c:pt>
                <c:pt idx="3">
                  <c:v>2.8852916666666659</c:v>
                </c:pt>
                <c:pt idx="4">
                  <c:v>2.8956956521739134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2C9-4E07-8986-4D0EFF63EC56}"/>
            </c:ext>
          </c:extLst>
        </c:ser>
        <c:ser>
          <c:idx val="7"/>
          <c:order val="5"/>
          <c:tx>
            <c:strRef>
              <c:f>CRE!$G$2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 cap="rnd" cmpd="sng" algn="ctr">
              <a:solidFill>
                <a:srgbClr val="00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00"/>
              </a:solidFill>
              <a:ln w="9525" cap="flat" cmpd="sng" algn="ctr">
                <a:solidFill>
                  <a:srgbClr val="00FF00"/>
                </a:solidFill>
                <a:prstDash val="solid"/>
                <a:round/>
              </a:ln>
            </c:spPr>
          </c:marker>
          <c:cat>
            <c:numRef>
              <c:f>CRE!$A$3:$A$20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CRE!$G$3:$G$20</c:f>
              <c:numCache>
                <c:formatCode>0.000</c:formatCode>
                <c:ptCount val="18"/>
                <c:pt idx="0">
                  <c:v>2.831</c:v>
                </c:pt>
                <c:pt idx="1">
                  <c:v>2.8940000000000001</c:v>
                </c:pt>
                <c:pt idx="2">
                  <c:v>2.8740000000000001</c:v>
                </c:pt>
                <c:pt idx="3">
                  <c:v>2.9550000000000001</c:v>
                </c:pt>
                <c:pt idx="4">
                  <c:v>2.96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2C9-4E07-8986-4D0EFF63EC56}"/>
            </c:ext>
          </c:extLst>
        </c:ser>
        <c:ser>
          <c:idx val="8"/>
          <c:order val="6"/>
          <c:tx>
            <c:strRef>
              <c:f>CRE!$H$2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 cap="rnd" cmpd="sng" algn="ctr">
              <a:solidFill>
                <a:srgbClr val="00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FF"/>
              </a:solidFill>
              <a:ln w="9525" cap="flat" cmpd="sng" algn="ctr">
                <a:solidFill>
                  <a:srgbClr val="0000FF"/>
                </a:solidFill>
                <a:prstDash val="solid"/>
                <a:round/>
              </a:ln>
            </c:spPr>
          </c:marker>
          <c:cat>
            <c:numRef>
              <c:f>CRE!$A$3:$A$20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CRE!$H$3:$H$20</c:f>
              <c:numCache>
                <c:formatCode>0.000</c:formatCode>
                <c:ptCount val="18"/>
                <c:pt idx="0">
                  <c:v>2.96</c:v>
                </c:pt>
                <c:pt idx="1">
                  <c:v>2.96</c:v>
                </c:pt>
                <c:pt idx="2">
                  <c:v>2.95</c:v>
                </c:pt>
                <c:pt idx="3">
                  <c:v>2.96</c:v>
                </c:pt>
                <c:pt idx="4">
                  <c:v>2.96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2C9-4E07-8986-4D0EFF63EC56}"/>
            </c:ext>
          </c:extLst>
        </c:ser>
        <c:ser>
          <c:idx val="3"/>
          <c:order val="7"/>
          <c:tx>
            <c:strRef>
              <c:f>CRE!$I$2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 cap="rnd" cmpd="sng" algn="ctr">
              <a:solidFill>
                <a:srgbClr val="FF66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6600"/>
              </a:solidFill>
              <a:ln w="9525" cap="flat" cmpd="sng" algn="ctr">
                <a:solidFill>
                  <a:srgbClr val="FF6600"/>
                </a:solidFill>
                <a:prstDash val="solid"/>
                <a:round/>
              </a:ln>
            </c:spPr>
          </c:marker>
          <c:cat>
            <c:numRef>
              <c:f>CRE!$A$3:$A$20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CRE!$I$3:$I$20</c:f>
              <c:numCache>
                <c:formatCode>0.000</c:formatCode>
                <c:ptCount val="18"/>
                <c:pt idx="1">
                  <c:v>2.94</c:v>
                </c:pt>
                <c:pt idx="2">
                  <c:v>2.95</c:v>
                </c:pt>
                <c:pt idx="3">
                  <c:v>2.96</c:v>
                </c:pt>
                <c:pt idx="4">
                  <c:v>2.93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2C9-4E07-8986-4D0EFF63EC56}"/>
            </c:ext>
          </c:extLst>
        </c:ser>
        <c:ser>
          <c:idx val="9"/>
          <c:order val="8"/>
          <c:tx>
            <c:strRef>
              <c:f>CRE!$J$2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 cap="rnd" cmpd="sng" algn="ctr">
              <a:solidFill>
                <a:srgbClr val="8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800080"/>
              </a:solidFill>
              <a:ln w="9525" cap="flat" cmpd="sng" algn="ctr">
                <a:solidFill>
                  <a:srgbClr val="800080"/>
                </a:solidFill>
                <a:prstDash val="solid"/>
                <a:round/>
              </a:ln>
            </c:spPr>
          </c:marker>
          <c:cat>
            <c:numRef>
              <c:f>CRE!$A$3:$A$20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CRE!$J$3:$J$20</c:f>
              <c:numCache>
                <c:formatCode>0.000</c:formatCode>
                <c:ptCount val="18"/>
                <c:pt idx="1">
                  <c:v>2.9922222222222215</c:v>
                </c:pt>
                <c:pt idx="2">
                  <c:v>3.0019999999999998</c:v>
                </c:pt>
                <c:pt idx="3">
                  <c:v>3.0038888888888886</c:v>
                </c:pt>
                <c:pt idx="4">
                  <c:v>3.0115384615384619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2C9-4E07-8986-4D0EFF63EC56}"/>
            </c:ext>
          </c:extLst>
        </c:ser>
        <c:ser>
          <c:idx val="10"/>
          <c:order val="9"/>
          <c:tx>
            <c:strRef>
              <c:f>CRE!$K$2</c:f>
              <c:strCache>
                <c:ptCount val="1"/>
                <c:pt idx="0">
                  <c:v>認証値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CRE!$A$3:$A$20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CRE!$K$3:$K$20</c:f>
              <c:numCache>
                <c:formatCode>0.00</c:formatCode>
                <c:ptCount val="18"/>
                <c:pt idx="0">
                  <c:v>2.95</c:v>
                </c:pt>
                <c:pt idx="1">
                  <c:v>2.95</c:v>
                </c:pt>
                <c:pt idx="2">
                  <c:v>2.95</c:v>
                </c:pt>
                <c:pt idx="3">
                  <c:v>2.95</c:v>
                </c:pt>
                <c:pt idx="4">
                  <c:v>2.95</c:v>
                </c:pt>
                <c:pt idx="5">
                  <c:v>2.95</c:v>
                </c:pt>
                <c:pt idx="6">
                  <c:v>2.95</c:v>
                </c:pt>
                <c:pt idx="7">
                  <c:v>2.95</c:v>
                </c:pt>
                <c:pt idx="8">
                  <c:v>2.95</c:v>
                </c:pt>
                <c:pt idx="9">
                  <c:v>2.95</c:v>
                </c:pt>
                <c:pt idx="10">
                  <c:v>2.95</c:v>
                </c:pt>
                <c:pt idx="11">
                  <c:v>2.95</c:v>
                </c:pt>
                <c:pt idx="12">
                  <c:v>2.95</c:v>
                </c:pt>
                <c:pt idx="13">
                  <c:v>2.95</c:v>
                </c:pt>
                <c:pt idx="14">
                  <c:v>2.95</c:v>
                </c:pt>
                <c:pt idx="15">
                  <c:v>2.95</c:v>
                </c:pt>
                <c:pt idx="16">
                  <c:v>2.95</c:v>
                </c:pt>
                <c:pt idx="17">
                  <c:v>2.95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2C9-4E07-8986-4D0EFF63EC56}"/>
            </c:ext>
          </c:extLst>
        </c:ser>
        <c:ser>
          <c:idx val="11"/>
          <c:order val="10"/>
          <c:tx>
            <c:strRef>
              <c:f>CRE!$L$2</c:f>
              <c:strCache>
                <c:ptCount val="1"/>
                <c:pt idx="0">
                  <c:v>9病院平均</c:v>
                </c:pt>
              </c:strCache>
            </c:strRef>
          </c:tx>
          <c:spPr>
            <a:ln w="12700" cap="rnd" cmpd="sng" algn="ctr">
              <a:solidFill>
                <a:srgbClr val="000000"/>
              </a:solidFill>
              <a:prstDash val="sysDash"/>
              <a:round/>
            </a:ln>
          </c:spPr>
          <c:marker>
            <c:symbol val="square"/>
            <c:size val="7"/>
            <c:spPr>
              <a:solidFill>
                <a:srgbClr val="000000"/>
              </a:solidFill>
              <a:ln w="9525" cap="flat" cmpd="sng" algn="ctr">
                <a:solidFill>
                  <a:srgbClr val="000000"/>
                </a:solidFill>
                <a:prstDash val="solid"/>
                <a:round/>
              </a:ln>
            </c:spPr>
          </c:marker>
          <c:cat>
            <c:numRef>
              <c:f>CRE!$A$3:$A$20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CRE!$L$3:$L$20</c:f>
              <c:numCache>
                <c:formatCode>0.000</c:formatCode>
                <c:ptCount val="18"/>
                <c:pt idx="0">
                  <c:v>2.9298041245483697</c:v>
                </c:pt>
                <c:pt idx="1">
                  <c:v>2.9411310013717422</c:v>
                </c:pt>
                <c:pt idx="2">
                  <c:v>2.9419437643512385</c:v>
                </c:pt>
                <c:pt idx="3">
                  <c:v>2.9601030772381836</c:v>
                </c:pt>
                <c:pt idx="4">
                  <c:v>2.9546590535703805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2C9-4E07-8986-4D0EFF63EC56}"/>
            </c:ext>
          </c:extLst>
        </c:ser>
        <c:ser>
          <c:idx val="12"/>
          <c:order val="11"/>
          <c:tx>
            <c:strRef>
              <c:f>CRE!$M$2</c:f>
              <c:strCache>
                <c:ptCount val="1"/>
                <c:pt idx="0">
                  <c:v>R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CRE!$A$3:$A$20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CRE!$M$3:$M$20</c:f>
              <c:numCache>
                <c:formatCode>0.000</c:formatCode>
                <c:ptCount val="18"/>
                <c:pt idx="0">
                  <c:v>0.14605882352941002</c:v>
                </c:pt>
                <c:pt idx="1">
                  <c:v>0.1077222222222205</c:v>
                </c:pt>
                <c:pt idx="2">
                  <c:v>0.12799999999999967</c:v>
                </c:pt>
                <c:pt idx="3">
                  <c:v>0.11859722222222269</c:v>
                </c:pt>
                <c:pt idx="4">
                  <c:v>0.11584280936454849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2C9-4E07-8986-4D0EFF63EC56}"/>
            </c:ext>
          </c:extLst>
        </c:ser>
        <c:ser>
          <c:idx val="13"/>
          <c:order val="12"/>
          <c:tx>
            <c:strRef>
              <c:f>CRE!$N$2</c:f>
              <c:strCache>
                <c:ptCount val="1"/>
                <c:pt idx="0">
                  <c:v>下限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CRE!$A$3:$A$20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CRE!$N$3:$N$20</c:f>
              <c:numCache>
                <c:formatCode>General</c:formatCode>
                <c:ptCount val="18"/>
                <c:pt idx="0">
                  <c:v>2.75</c:v>
                </c:pt>
                <c:pt idx="1">
                  <c:v>2.75</c:v>
                </c:pt>
                <c:pt idx="2">
                  <c:v>2.75</c:v>
                </c:pt>
                <c:pt idx="3">
                  <c:v>2.75</c:v>
                </c:pt>
                <c:pt idx="4">
                  <c:v>2.75</c:v>
                </c:pt>
                <c:pt idx="5">
                  <c:v>2.75</c:v>
                </c:pt>
                <c:pt idx="6">
                  <c:v>2.75</c:v>
                </c:pt>
                <c:pt idx="7">
                  <c:v>2.75</c:v>
                </c:pt>
                <c:pt idx="8">
                  <c:v>2.75</c:v>
                </c:pt>
                <c:pt idx="9">
                  <c:v>2.75</c:v>
                </c:pt>
                <c:pt idx="10">
                  <c:v>2.75</c:v>
                </c:pt>
                <c:pt idx="11">
                  <c:v>2.75</c:v>
                </c:pt>
                <c:pt idx="12">
                  <c:v>2.75</c:v>
                </c:pt>
                <c:pt idx="13">
                  <c:v>2.75</c:v>
                </c:pt>
                <c:pt idx="14">
                  <c:v>2.75</c:v>
                </c:pt>
                <c:pt idx="15">
                  <c:v>2.75</c:v>
                </c:pt>
                <c:pt idx="16">
                  <c:v>2.75</c:v>
                </c:pt>
                <c:pt idx="17">
                  <c:v>2.75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82C9-4E07-8986-4D0EFF63EC56}"/>
            </c:ext>
          </c:extLst>
        </c:ser>
        <c:ser>
          <c:idx val="14"/>
          <c:order val="13"/>
          <c:tx>
            <c:strRef>
              <c:f>CRE!$O$2</c:f>
              <c:strCache>
                <c:ptCount val="1"/>
                <c:pt idx="0">
                  <c:v>上限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CRE!$A$3:$A$20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CRE!$O$3:$O$20</c:f>
              <c:numCache>
                <c:formatCode>General</c:formatCode>
                <c:ptCount val="18"/>
                <c:pt idx="0">
                  <c:v>3.15</c:v>
                </c:pt>
                <c:pt idx="1">
                  <c:v>3.15</c:v>
                </c:pt>
                <c:pt idx="2">
                  <c:v>3.15</c:v>
                </c:pt>
                <c:pt idx="3">
                  <c:v>3.15</c:v>
                </c:pt>
                <c:pt idx="4">
                  <c:v>3.15</c:v>
                </c:pt>
                <c:pt idx="5">
                  <c:v>3.15</c:v>
                </c:pt>
                <c:pt idx="6">
                  <c:v>3.15</c:v>
                </c:pt>
                <c:pt idx="7">
                  <c:v>3.15</c:v>
                </c:pt>
                <c:pt idx="8">
                  <c:v>3.15</c:v>
                </c:pt>
                <c:pt idx="9">
                  <c:v>3.15</c:v>
                </c:pt>
                <c:pt idx="10">
                  <c:v>3.15</c:v>
                </c:pt>
                <c:pt idx="11">
                  <c:v>3.15</c:v>
                </c:pt>
                <c:pt idx="12">
                  <c:v>3.15</c:v>
                </c:pt>
                <c:pt idx="13">
                  <c:v>3.15</c:v>
                </c:pt>
                <c:pt idx="14">
                  <c:v>3.15</c:v>
                </c:pt>
                <c:pt idx="15">
                  <c:v>3.15</c:v>
                </c:pt>
                <c:pt idx="16">
                  <c:v>3.15</c:v>
                </c:pt>
                <c:pt idx="17">
                  <c:v>3.15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82C9-4E07-8986-4D0EFF63EC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749312"/>
        <c:axId val="126779776"/>
      </c:lineChart>
      <c:catAx>
        <c:axId val="12674931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ＭＳ Ｐゴシック" panose="020B0600070205080204" charset="-128"/>
              </a:defRPr>
            </a:pPr>
            <a:endParaRPr lang="ja-JP"/>
          </a:p>
        </c:txPr>
        <c:crossAx val="126779776"/>
        <c:crosses val="autoZero"/>
        <c:auto val="0"/>
        <c:lblAlgn val="ctr"/>
        <c:lblOffset val="100"/>
        <c:tickLblSkip val="1"/>
        <c:noMultiLvlLbl val="0"/>
      </c:catAx>
      <c:valAx>
        <c:axId val="126779776"/>
        <c:scaling>
          <c:orientation val="minMax"/>
          <c:max val="3.35"/>
          <c:min val="2.5499999999999998"/>
        </c:scaling>
        <c:delete val="0"/>
        <c:axPos val="l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</c:spPr>
        </c:majorGridlines>
        <c:numFmt formatCode="0.000" sourceLinked="0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ＭＳ Ｐゴシック" panose="020B0600070205080204" charset="-128"/>
              </a:defRPr>
            </a:pPr>
            <a:endParaRPr lang="ja-JP"/>
          </a:p>
        </c:txPr>
        <c:crossAx val="126749312"/>
        <c:crosses val="autoZero"/>
        <c:crossBetween val="between"/>
        <c:majorUnit val="0.2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11"/>
        <c:delete val="1"/>
      </c:legendEntry>
      <c:layout>
        <c:manualLayout>
          <c:xMode val="edge"/>
          <c:yMode val="edge"/>
          <c:x val="0.80776303205281896"/>
          <c:y val="0.11998059695598499"/>
          <c:w val="0.16966595084705399"/>
          <c:h val="0.8372105060294039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 spcFirstLastPara="0" vertOverflow="ellipsis" vert="horz" wrap="square" anchor="ctr" anchorCtr="1"/>
        <a:lstStyle/>
        <a:p>
          <a:pPr>
            <a:defRPr lang="ja-JP" sz="1400" b="0" i="0" u="none" strike="noStrike" kern="1200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ＭＳ Ｐゴシック" panose="020B0600070205080204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</c:spPr>
  <c:txPr>
    <a:bodyPr/>
    <a:lstStyle/>
    <a:p>
      <a:pPr>
        <a:defRPr lang="ja-JP" sz="1400" b="0" i="0" u="none" strike="noStrike" baseline="0">
          <a:solidFill>
            <a:srgbClr val="000000"/>
          </a:solidFill>
          <a:latin typeface="Meiryo UI" panose="020B0604030504040204" pitchFamily="50" charset="-128"/>
          <a:ea typeface="Meiryo UI" panose="020B0604030504040204" pitchFamily="50" charset="-128"/>
          <a:cs typeface="ＭＳ Ｐゴシック" panose="020B0600070205080204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4044783445475807E-2"/>
          <c:y val="8.9193825042885297E-2"/>
          <c:w val="0.73145225592390595"/>
          <c:h val="0.76843910806174998"/>
        </c:manualLayout>
      </c:layout>
      <c:lineChart>
        <c:grouping val="standard"/>
        <c:varyColors val="0"/>
        <c:ser>
          <c:idx val="0"/>
          <c:order val="0"/>
          <c:tx>
            <c:strRef>
              <c:f>AST!$B$2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 cap="rnd" cmpd="sng" algn="ctr">
              <a:solidFill>
                <a:srgbClr val="0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80"/>
              </a:solidFill>
              <a:ln w="9525" cap="flat" cmpd="sng" algn="ctr">
                <a:solidFill>
                  <a:srgbClr val="000080"/>
                </a:solidFill>
                <a:prstDash val="solid"/>
                <a:round/>
              </a:ln>
            </c:spPr>
          </c:marker>
          <c:cat>
            <c:numRef>
              <c:f>AST!$A$3:$A$20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AST!$B$3:$B$20</c:f>
              <c:numCache>
                <c:formatCode>0.0</c:formatCode>
                <c:ptCount val="18"/>
                <c:pt idx="0">
                  <c:v>89.5</c:v>
                </c:pt>
                <c:pt idx="1">
                  <c:v>89.19047619047619</c:v>
                </c:pt>
                <c:pt idx="2">
                  <c:v>89.181818181818187</c:v>
                </c:pt>
                <c:pt idx="3">
                  <c:v>88.75</c:v>
                </c:pt>
                <c:pt idx="4">
                  <c:v>88.45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04-4A2A-9ACB-AD1C79D5A058}"/>
            </c:ext>
          </c:extLst>
        </c:ser>
        <c:ser>
          <c:idx val="1"/>
          <c:order val="1"/>
          <c:tx>
            <c:strRef>
              <c:f>AST!$C$2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 cap="rnd" cmpd="sng" algn="ctr">
              <a:solidFill>
                <a:srgbClr val="FF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00FF"/>
              </a:solidFill>
              <a:ln w="9525" cap="flat" cmpd="sng" algn="ctr">
                <a:solidFill>
                  <a:srgbClr val="FF00FF"/>
                </a:solidFill>
                <a:prstDash val="solid"/>
                <a:round/>
              </a:ln>
            </c:spPr>
          </c:marker>
          <c:cat>
            <c:numRef>
              <c:f>AST!$A$3:$A$20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AST!$C$3:$C$20</c:f>
              <c:numCache>
                <c:formatCode>0.0</c:formatCode>
                <c:ptCount val="18"/>
                <c:pt idx="0">
                  <c:v>87.882089552238753</c:v>
                </c:pt>
                <c:pt idx="1">
                  <c:v>88.779487179487177</c:v>
                </c:pt>
                <c:pt idx="2">
                  <c:v>89.382999999999981</c:v>
                </c:pt>
                <c:pt idx="3">
                  <c:v>89.270212765957439</c:v>
                </c:pt>
                <c:pt idx="4">
                  <c:v>88.625842696629206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704-4A2A-9ACB-AD1C79D5A058}"/>
            </c:ext>
          </c:extLst>
        </c:ser>
        <c:ser>
          <c:idx val="2"/>
          <c:order val="2"/>
          <c:tx>
            <c:strRef>
              <c:f>AST!$D$2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 cap="rnd" cmpd="sng" algn="ctr">
              <a:solidFill>
                <a:srgbClr val="FF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FF00"/>
              </a:solidFill>
              <a:ln w="9525" cap="flat" cmpd="sng" algn="ctr">
                <a:solidFill>
                  <a:srgbClr val="FFFF00"/>
                </a:solidFill>
                <a:prstDash val="solid"/>
                <a:round/>
              </a:ln>
            </c:spPr>
          </c:marker>
          <c:cat>
            <c:numRef>
              <c:f>AST!$A$3:$A$20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AST!$D$3:$D$20</c:f>
              <c:numCache>
                <c:formatCode>0.0</c:formatCode>
                <c:ptCount val="18"/>
                <c:pt idx="0">
                  <c:v>88.352941176470594</c:v>
                </c:pt>
                <c:pt idx="1">
                  <c:v>90.647058823529406</c:v>
                </c:pt>
                <c:pt idx="2">
                  <c:v>90.318181818181799</c:v>
                </c:pt>
                <c:pt idx="3">
                  <c:v>90.25</c:v>
                </c:pt>
                <c:pt idx="4">
                  <c:v>90.421052631578945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704-4A2A-9ACB-AD1C79D5A058}"/>
            </c:ext>
          </c:extLst>
        </c:ser>
        <c:ser>
          <c:idx val="4"/>
          <c:order val="3"/>
          <c:tx>
            <c:strRef>
              <c:f>AST!$E$2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 cap="rnd" cmpd="sng" algn="ctr">
              <a:solidFill>
                <a:srgbClr val="00FF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FF"/>
              </a:solidFill>
              <a:ln w="9525" cap="flat" cmpd="sng" algn="ctr">
                <a:solidFill>
                  <a:srgbClr val="00FFFF"/>
                </a:solidFill>
                <a:prstDash val="solid"/>
                <a:round/>
              </a:ln>
            </c:spPr>
          </c:marker>
          <c:cat>
            <c:numRef>
              <c:f>AST!$A$3:$A$20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AST!$E$3:$E$20</c:f>
              <c:numCache>
                <c:formatCode>0.0</c:formatCode>
                <c:ptCount val="18"/>
                <c:pt idx="0">
                  <c:v>86.433000000000007</c:v>
                </c:pt>
                <c:pt idx="1">
                  <c:v>86.406000000000006</c:v>
                </c:pt>
                <c:pt idx="2">
                  <c:v>86.177000000000007</c:v>
                </c:pt>
                <c:pt idx="3">
                  <c:v>86.418999999999997</c:v>
                </c:pt>
                <c:pt idx="4">
                  <c:v>85.966999999999999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704-4A2A-9ACB-AD1C79D5A058}"/>
            </c:ext>
          </c:extLst>
        </c:ser>
        <c:ser>
          <c:idx val="6"/>
          <c:order val="4"/>
          <c:tx>
            <c:strRef>
              <c:f>AST!$F$2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 cap="rnd" cmpd="sng" algn="ctr">
              <a:solidFill>
                <a:srgbClr val="008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8080"/>
              </a:solidFill>
              <a:ln w="9525" cap="flat" cmpd="sng" algn="ctr">
                <a:solidFill>
                  <a:srgbClr val="008080"/>
                </a:solidFill>
                <a:prstDash val="solid"/>
                <a:round/>
              </a:ln>
            </c:spPr>
          </c:marker>
          <c:cat>
            <c:numRef>
              <c:f>AST!$A$3:$A$20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AST!$F$3:$F$20</c:f>
              <c:numCache>
                <c:formatCode>0.0</c:formatCode>
                <c:ptCount val="18"/>
                <c:pt idx="0">
                  <c:v>88.233333333333334</c:v>
                </c:pt>
                <c:pt idx="1">
                  <c:v>88.549999999999969</c:v>
                </c:pt>
                <c:pt idx="2">
                  <c:v>88.595833333333346</c:v>
                </c:pt>
                <c:pt idx="3">
                  <c:v>88.445833333333326</c:v>
                </c:pt>
                <c:pt idx="4">
                  <c:v>88.169565217391309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704-4A2A-9ACB-AD1C79D5A058}"/>
            </c:ext>
          </c:extLst>
        </c:ser>
        <c:ser>
          <c:idx val="7"/>
          <c:order val="5"/>
          <c:tx>
            <c:strRef>
              <c:f>AST!$G$2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 cap="rnd" cmpd="sng" algn="ctr">
              <a:solidFill>
                <a:srgbClr val="00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00"/>
              </a:solidFill>
              <a:ln w="9525" cap="flat" cmpd="sng" algn="ctr">
                <a:solidFill>
                  <a:srgbClr val="00FF00"/>
                </a:solidFill>
                <a:prstDash val="solid"/>
                <a:round/>
              </a:ln>
            </c:spPr>
          </c:marker>
          <c:cat>
            <c:numRef>
              <c:f>AST!$A$3:$A$20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AST!$G$3:$G$20</c:f>
              <c:numCache>
                <c:formatCode>0.0</c:formatCode>
                <c:ptCount val="18"/>
                <c:pt idx="0">
                  <c:v>87.1</c:v>
                </c:pt>
                <c:pt idx="1">
                  <c:v>86.9</c:v>
                </c:pt>
                <c:pt idx="2">
                  <c:v>86.849000000000004</c:v>
                </c:pt>
                <c:pt idx="3">
                  <c:v>86.813999999999993</c:v>
                </c:pt>
                <c:pt idx="4">
                  <c:v>86.787000000000006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704-4A2A-9ACB-AD1C79D5A058}"/>
            </c:ext>
          </c:extLst>
        </c:ser>
        <c:ser>
          <c:idx val="8"/>
          <c:order val="6"/>
          <c:tx>
            <c:strRef>
              <c:f>AST!$H$2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 cap="rnd" cmpd="sng" algn="ctr">
              <a:solidFill>
                <a:srgbClr val="00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FF"/>
              </a:solidFill>
              <a:ln w="9525" cap="flat" cmpd="sng" algn="ctr">
                <a:solidFill>
                  <a:srgbClr val="0000FF"/>
                </a:solidFill>
                <a:prstDash val="solid"/>
                <a:round/>
              </a:ln>
            </c:spPr>
          </c:marker>
          <c:cat>
            <c:numRef>
              <c:f>AST!$A$3:$A$20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AST!$H$3:$H$20</c:f>
              <c:numCache>
                <c:formatCode>0.0</c:formatCode>
                <c:ptCount val="18"/>
                <c:pt idx="0">
                  <c:v>88.7</c:v>
                </c:pt>
                <c:pt idx="1">
                  <c:v>88.4</c:v>
                </c:pt>
                <c:pt idx="2">
                  <c:v>88.4</c:v>
                </c:pt>
                <c:pt idx="3">
                  <c:v>88.5</c:v>
                </c:pt>
                <c:pt idx="4">
                  <c:v>89.1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704-4A2A-9ACB-AD1C79D5A058}"/>
            </c:ext>
          </c:extLst>
        </c:ser>
        <c:ser>
          <c:idx val="3"/>
          <c:order val="7"/>
          <c:tx>
            <c:strRef>
              <c:f>AST!$I$2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 cap="rnd" cmpd="sng" algn="ctr">
              <a:solidFill>
                <a:srgbClr val="FF66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6600"/>
              </a:solidFill>
              <a:ln w="9525" cap="flat" cmpd="sng" algn="ctr">
                <a:solidFill>
                  <a:srgbClr val="FF6600"/>
                </a:solidFill>
                <a:prstDash val="solid"/>
                <a:round/>
              </a:ln>
            </c:spPr>
          </c:marker>
          <c:cat>
            <c:numRef>
              <c:f>AST!$A$3:$A$20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AST!$I$3:$I$20</c:f>
              <c:numCache>
                <c:formatCode>0.0</c:formatCode>
                <c:ptCount val="18"/>
                <c:pt idx="1">
                  <c:v>89.55</c:v>
                </c:pt>
                <c:pt idx="2">
                  <c:v>89.67</c:v>
                </c:pt>
                <c:pt idx="3">
                  <c:v>89.9</c:v>
                </c:pt>
                <c:pt idx="4">
                  <c:v>89.4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704-4A2A-9ACB-AD1C79D5A058}"/>
            </c:ext>
          </c:extLst>
        </c:ser>
        <c:ser>
          <c:idx val="14"/>
          <c:order val="8"/>
          <c:tx>
            <c:strRef>
              <c:f>AST!$J$2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 cap="rnd" cmpd="sng" algn="ctr">
              <a:solidFill>
                <a:srgbClr val="8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800080"/>
              </a:solidFill>
              <a:ln w="9525" cap="flat" cmpd="sng" algn="ctr">
                <a:solidFill>
                  <a:srgbClr val="800080"/>
                </a:solidFill>
                <a:prstDash val="solid"/>
                <a:round/>
              </a:ln>
            </c:spPr>
          </c:marker>
          <c:cat>
            <c:numRef>
              <c:f>AST!$A$3:$A$20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AST!$J$3:$J$20</c:f>
              <c:numCache>
                <c:formatCode>0.0</c:formatCode>
                <c:ptCount val="18"/>
                <c:pt idx="1">
                  <c:v>87.78947368421052</c:v>
                </c:pt>
                <c:pt idx="2">
                  <c:v>88.13333333333334</c:v>
                </c:pt>
                <c:pt idx="3">
                  <c:v>87.411764705882348</c:v>
                </c:pt>
                <c:pt idx="4">
                  <c:v>87.461538461538467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704-4A2A-9ACB-AD1C79D5A058}"/>
            </c:ext>
          </c:extLst>
        </c:ser>
        <c:ser>
          <c:idx val="9"/>
          <c:order val="9"/>
          <c:tx>
            <c:strRef>
              <c:f>AST!$K$2</c:f>
              <c:strCache>
                <c:ptCount val="1"/>
                <c:pt idx="0">
                  <c:v>認証値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AST!$A$3:$A$20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AST!$K$3:$K$20</c:f>
              <c:numCache>
                <c:formatCode>General</c:formatCode>
                <c:ptCount val="18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704-4A2A-9ACB-AD1C79D5A058}"/>
            </c:ext>
          </c:extLst>
        </c:ser>
        <c:ser>
          <c:idx val="10"/>
          <c:order val="10"/>
          <c:tx>
            <c:strRef>
              <c:f>AST!$L$2</c:f>
              <c:strCache>
                <c:ptCount val="1"/>
                <c:pt idx="0">
                  <c:v>9病院平均</c:v>
                </c:pt>
              </c:strCache>
            </c:strRef>
          </c:tx>
          <c:spPr>
            <a:ln w="12700" cap="rnd" cmpd="sng" algn="ctr">
              <a:solidFill>
                <a:srgbClr val="000000"/>
              </a:solidFill>
              <a:prstDash val="solid"/>
              <a:round/>
            </a:ln>
          </c:spPr>
          <c:marker>
            <c:symbol val="square"/>
            <c:size val="5"/>
            <c:spPr>
              <a:solidFill>
                <a:srgbClr val="000000"/>
              </a:solidFill>
              <a:ln w="9525" cap="flat" cmpd="sng" algn="ctr">
                <a:solidFill>
                  <a:srgbClr val="000000"/>
                </a:solidFill>
                <a:prstDash val="solid"/>
                <a:round/>
              </a:ln>
            </c:spPr>
          </c:marker>
          <c:cat>
            <c:numRef>
              <c:f>AST!$A$3:$A$20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AST!$L$3:$L$20</c:f>
              <c:numCache>
                <c:formatCode>0.0</c:formatCode>
                <c:ptCount val="18"/>
                <c:pt idx="0">
                  <c:v>88.028766294577537</c:v>
                </c:pt>
                <c:pt idx="1">
                  <c:v>88.46805509752258</c:v>
                </c:pt>
                <c:pt idx="2">
                  <c:v>88.523129629629636</c:v>
                </c:pt>
                <c:pt idx="3">
                  <c:v>88.417867867241455</c:v>
                </c:pt>
                <c:pt idx="4">
                  <c:v>88.264666556348658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704-4A2A-9ACB-AD1C79D5A058}"/>
            </c:ext>
          </c:extLst>
        </c:ser>
        <c:ser>
          <c:idx val="11"/>
          <c:order val="11"/>
          <c:tx>
            <c:strRef>
              <c:f>AST!$M$2</c:f>
              <c:strCache>
                <c:ptCount val="1"/>
                <c:pt idx="0">
                  <c:v>R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triangle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AST!$A$3:$A$20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AST!$M$3:$M$20</c:f>
              <c:numCache>
                <c:formatCode>0.0</c:formatCode>
                <c:ptCount val="18"/>
                <c:pt idx="0">
                  <c:v>3.0669999999999931</c:v>
                </c:pt>
                <c:pt idx="1">
                  <c:v>4.2410588235294</c:v>
                </c:pt>
                <c:pt idx="2">
                  <c:v>4.1411818181817921</c:v>
                </c:pt>
                <c:pt idx="3">
                  <c:v>3.8310000000000031</c:v>
                </c:pt>
                <c:pt idx="4">
                  <c:v>4.1411818181817921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9704-4A2A-9ACB-AD1C79D5A058}"/>
            </c:ext>
          </c:extLst>
        </c:ser>
        <c:ser>
          <c:idx val="12"/>
          <c:order val="12"/>
          <c:tx>
            <c:strRef>
              <c:f>AST!$N$2</c:f>
              <c:strCache>
                <c:ptCount val="1"/>
                <c:pt idx="0">
                  <c:v>下限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AST!$A$3:$A$20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AST!$N$3:$N$20</c:f>
              <c:numCache>
                <c:formatCode>General</c:formatCode>
                <c:ptCount val="18"/>
                <c:pt idx="0">
                  <c:v>83</c:v>
                </c:pt>
                <c:pt idx="1">
                  <c:v>83</c:v>
                </c:pt>
                <c:pt idx="2">
                  <c:v>83</c:v>
                </c:pt>
                <c:pt idx="3">
                  <c:v>83</c:v>
                </c:pt>
                <c:pt idx="4">
                  <c:v>83</c:v>
                </c:pt>
                <c:pt idx="5">
                  <c:v>83</c:v>
                </c:pt>
                <c:pt idx="6">
                  <c:v>83</c:v>
                </c:pt>
                <c:pt idx="7">
                  <c:v>83</c:v>
                </c:pt>
                <c:pt idx="8">
                  <c:v>83</c:v>
                </c:pt>
                <c:pt idx="9">
                  <c:v>83</c:v>
                </c:pt>
                <c:pt idx="10">
                  <c:v>83</c:v>
                </c:pt>
                <c:pt idx="11">
                  <c:v>83</c:v>
                </c:pt>
                <c:pt idx="12">
                  <c:v>83</c:v>
                </c:pt>
                <c:pt idx="13">
                  <c:v>83</c:v>
                </c:pt>
                <c:pt idx="14">
                  <c:v>83</c:v>
                </c:pt>
                <c:pt idx="15">
                  <c:v>83</c:v>
                </c:pt>
                <c:pt idx="16">
                  <c:v>83</c:v>
                </c:pt>
                <c:pt idx="17">
                  <c:v>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9704-4A2A-9ACB-AD1C79D5A058}"/>
            </c:ext>
          </c:extLst>
        </c:ser>
        <c:ser>
          <c:idx val="13"/>
          <c:order val="13"/>
          <c:tx>
            <c:strRef>
              <c:f>AST!$O$2</c:f>
              <c:strCache>
                <c:ptCount val="1"/>
                <c:pt idx="0">
                  <c:v>上限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AST!$A$3:$A$20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AST!$O$3:$O$20</c:f>
              <c:numCache>
                <c:formatCode>General</c:formatCode>
                <c:ptCount val="18"/>
                <c:pt idx="0">
                  <c:v>93</c:v>
                </c:pt>
                <c:pt idx="1">
                  <c:v>93</c:v>
                </c:pt>
                <c:pt idx="2">
                  <c:v>93</c:v>
                </c:pt>
                <c:pt idx="3">
                  <c:v>93</c:v>
                </c:pt>
                <c:pt idx="4">
                  <c:v>93</c:v>
                </c:pt>
                <c:pt idx="5">
                  <c:v>93</c:v>
                </c:pt>
                <c:pt idx="6">
                  <c:v>93</c:v>
                </c:pt>
                <c:pt idx="7">
                  <c:v>93</c:v>
                </c:pt>
                <c:pt idx="8">
                  <c:v>93</c:v>
                </c:pt>
                <c:pt idx="9">
                  <c:v>93</c:v>
                </c:pt>
                <c:pt idx="10">
                  <c:v>93</c:v>
                </c:pt>
                <c:pt idx="11">
                  <c:v>93</c:v>
                </c:pt>
                <c:pt idx="12">
                  <c:v>93</c:v>
                </c:pt>
                <c:pt idx="13">
                  <c:v>93</c:v>
                </c:pt>
                <c:pt idx="14">
                  <c:v>93</c:v>
                </c:pt>
                <c:pt idx="15">
                  <c:v>93</c:v>
                </c:pt>
                <c:pt idx="16">
                  <c:v>93</c:v>
                </c:pt>
                <c:pt idx="17">
                  <c:v>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9704-4A2A-9ACB-AD1C79D5A0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923904"/>
        <c:axId val="126925824"/>
      </c:lineChart>
      <c:catAx>
        <c:axId val="12692390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26925824"/>
        <c:crosses val="autoZero"/>
        <c:auto val="0"/>
        <c:lblAlgn val="ctr"/>
        <c:lblOffset val="100"/>
        <c:tickLblSkip val="1"/>
        <c:noMultiLvlLbl val="0"/>
      </c:catAx>
      <c:valAx>
        <c:axId val="126925824"/>
        <c:scaling>
          <c:orientation val="minMax"/>
          <c:max val="98"/>
          <c:min val="78"/>
        </c:scaling>
        <c:delete val="0"/>
        <c:axPos val="l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</c:spPr>
        </c:majorGridlines>
        <c:numFmt formatCode="0.0" sourceLinked="0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26923904"/>
        <c:crosses val="autoZero"/>
        <c:crossBetween val="between"/>
        <c:majorUnit val="5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11"/>
        <c:delete val="1"/>
      </c:legendEntry>
      <c:layout>
        <c:manualLayout>
          <c:xMode val="edge"/>
          <c:yMode val="edge"/>
          <c:x val="0.83327668991747295"/>
          <c:y val="0.11333391659375899"/>
          <c:w val="0.158792818272849"/>
          <c:h val="0.840002916302129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 spcFirstLastPara="0" vertOverflow="ellipsis" vert="horz" wrap="square" anchor="ctr" anchorCtr="1"/>
        <a:lstStyle/>
        <a:p>
          <a:pPr>
            <a:defRPr lang="ja-JP" sz="1200" b="0" i="0" u="none" strike="noStrike" kern="1200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</c:spPr>
  <c:txPr>
    <a:bodyPr/>
    <a:lstStyle/>
    <a:p>
      <a:pPr>
        <a:defRPr lang="ja-JP" sz="1600" b="0" i="0" u="none" strike="noStrike" baseline="0">
          <a:solidFill>
            <a:srgbClr val="000000"/>
          </a:solidFill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563675133133205E-2"/>
          <c:y val="8.9193825042885297E-2"/>
          <c:w val="0.73145225592390595"/>
          <c:h val="0.76843910806174998"/>
        </c:manualLayout>
      </c:layout>
      <c:lineChart>
        <c:grouping val="standard"/>
        <c:varyColors val="0"/>
        <c:ser>
          <c:idx val="0"/>
          <c:order val="0"/>
          <c:tx>
            <c:strRef>
              <c:f>ALT!$B$2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 cap="rnd" cmpd="sng" algn="ctr">
              <a:solidFill>
                <a:srgbClr val="0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80"/>
              </a:solidFill>
              <a:ln w="9525" cap="flat" cmpd="sng" algn="ctr">
                <a:solidFill>
                  <a:srgbClr val="000080"/>
                </a:solidFill>
                <a:prstDash val="solid"/>
                <a:round/>
              </a:ln>
            </c:spPr>
          </c:marker>
          <c:cat>
            <c:numRef>
              <c:f>ALT!$A$3:$A$20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ALT!$B$3:$B$20</c:f>
              <c:numCache>
                <c:formatCode>0.0</c:formatCode>
                <c:ptCount val="18"/>
                <c:pt idx="0">
                  <c:v>70.222222222222229</c:v>
                </c:pt>
                <c:pt idx="1">
                  <c:v>70.428571428571431</c:v>
                </c:pt>
                <c:pt idx="2">
                  <c:v>70.590909090909093</c:v>
                </c:pt>
                <c:pt idx="3">
                  <c:v>70.75</c:v>
                </c:pt>
                <c:pt idx="4">
                  <c:v>70.8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2E-456B-802E-BEF65949F893}"/>
            </c:ext>
          </c:extLst>
        </c:ser>
        <c:ser>
          <c:idx val="1"/>
          <c:order val="1"/>
          <c:tx>
            <c:strRef>
              <c:f>ALT!$C$2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 cap="rnd" cmpd="sng" algn="ctr">
              <a:solidFill>
                <a:srgbClr val="FF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00FF"/>
              </a:solidFill>
              <a:ln w="9525" cap="flat" cmpd="sng" algn="ctr">
                <a:solidFill>
                  <a:srgbClr val="FF00FF"/>
                </a:solidFill>
                <a:prstDash val="solid"/>
                <a:round/>
              </a:ln>
            </c:spPr>
          </c:marker>
          <c:cat>
            <c:numRef>
              <c:f>ALT!$A$3:$A$20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ALT!$C$3:$C$20</c:f>
              <c:numCache>
                <c:formatCode>0.0</c:formatCode>
                <c:ptCount val="18"/>
                <c:pt idx="0">
                  <c:v>71.495945945945962</c:v>
                </c:pt>
                <c:pt idx="1">
                  <c:v>71.093827160493845</c:v>
                </c:pt>
                <c:pt idx="2">
                  <c:v>70.822916666666671</c:v>
                </c:pt>
                <c:pt idx="3">
                  <c:v>71.7</c:v>
                </c:pt>
                <c:pt idx="4">
                  <c:v>71.565517241379311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2E-456B-802E-BEF65949F893}"/>
            </c:ext>
          </c:extLst>
        </c:ser>
        <c:ser>
          <c:idx val="2"/>
          <c:order val="2"/>
          <c:tx>
            <c:strRef>
              <c:f>ALT!$D$2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 cap="rnd" cmpd="sng" algn="ctr">
              <a:solidFill>
                <a:srgbClr val="FF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FF00"/>
              </a:solidFill>
              <a:ln w="9525" cap="flat" cmpd="sng" algn="ctr">
                <a:solidFill>
                  <a:srgbClr val="FFFF00"/>
                </a:solidFill>
                <a:prstDash val="solid"/>
                <a:round/>
              </a:ln>
            </c:spPr>
          </c:marker>
          <c:cat>
            <c:numRef>
              <c:f>ALT!$A$3:$A$20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ALT!$D$3:$D$20</c:f>
              <c:numCache>
                <c:formatCode>0.0</c:formatCode>
                <c:ptCount val="18"/>
                <c:pt idx="0">
                  <c:v>72.933333333333294</c:v>
                </c:pt>
                <c:pt idx="1">
                  <c:v>71.1875</c:v>
                </c:pt>
                <c:pt idx="2">
                  <c:v>72.210526315789494</c:v>
                </c:pt>
                <c:pt idx="3">
                  <c:v>71.384615384615401</c:v>
                </c:pt>
                <c:pt idx="4">
                  <c:v>71.352941176470594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2E-456B-802E-BEF65949F893}"/>
            </c:ext>
          </c:extLst>
        </c:ser>
        <c:ser>
          <c:idx val="4"/>
          <c:order val="3"/>
          <c:tx>
            <c:strRef>
              <c:f>ALT!$E$2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 cap="rnd" cmpd="sng" algn="ctr">
              <a:solidFill>
                <a:srgbClr val="00FF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FF"/>
              </a:solidFill>
              <a:ln w="9525" cap="flat" cmpd="sng" algn="ctr">
                <a:solidFill>
                  <a:srgbClr val="00FFFF"/>
                </a:solidFill>
                <a:prstDash val="solid"/>
                <a:round/>
              </a:ln>
            </c:spPr>
          </c:marker>
          <c:cat>
            <c:numRef>
              <c:f>ALT!$A$3:$A$20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ALT!$E$3:$E$20</c:f>
              <c:numCache>
                <c:formatCode>0.0</c:formatCode>
                <c:ptCount val="18"/>
                <c:pt idx="0">
                  <c:v>72.216999999999999</c:v>
                </c:pt>
                <c:pt idx="1">
                  <c:v>71.906000000000006</c:v>
                </c:pt>
                <c:pt idx="2">
                  <c:v>72.225999999999999</c:v>
                </c:pt>
                <c:pt idx="3">
                  <c:v>71.656000000000006</c:v>
                </c:pt>
                <c:pt idx="4">
                  <c:v>72.078000000000003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52E-456B-802E-BEF65949F893}"/>
            </c:ext>
          </c:extLst>
        </c:ser>
        <c:ser>
          <c:idx val="6"/>
          <c:order val="4"/>
          <c:tx>
            <c:strRef>
              <c:f>ALT!$F$2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 cap="rnd" cmpd="sng" algn="ctr">
              <a:solidFill>
                <a:srgbClr val="008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8080"/>
              </a:solidFill>
              <a:ln w="9525" cap="flat" cmpd="sng" algn="ctr">
                <a:solidFill>
                  <a:srgbClr val="008080"/>
                </a:solidFill>
                <a:prstDash val="solid"/>
                <a:round/>
              </a:ln>
            </c:spPr>
          </c:marker>
          <c:cat>
            <c:numRef>
              <c:f>ALT!$A$3:$A$20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ALT!$F$3:$F$20</c:f>
              <c:numCache>
                <c:formatCode>0.0</c:formatCode>
                <c:ptCount val="18"/>
                <c:pt idx="0">
                  <c:v>70.13333333333334</c:v>
                </c:pt>
                <c:pt idx="1">
                  <c:v>69.166666666666671</c:v>
                </c:pt>
                <c:pt idx="2">
                  <c:v>69.183333333333351</c:v>
                </c:pt>
                <c:pt idx="3">
                  <c:v>68.99166666666666</c:v>
                </c:pt>
                <c:pt idx="4">
                  <c:v>69.008695652173927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52E-456B-802E-BEF65949F893}"/>
            </c:ext>
          </c:extLst>
        </c:ser>
        <c:ser>
          <c:idx val="7"/>
          <c:order val="5"/>
          <c:tx>
            <c:strRef>
              <c:f>ALT!$G$2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 cap="rnd" cmpd="sng" algn="ctr">
              <a:solidFill>
                <a:srgbClr val="00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00"/>
              </a:solidFill>
              <a:ln w="9525" cap="flat" cmpd="sng" algn="ctr">
                <a:solidFill>
                  <a:srgbClr val="00FF00"/>
                </a:solidFill>
                <a:prstDash val="solid"/>
                <a:round/>
              </a:ln>
            </c:spPr>
          </c:marker>
          <c:cat>
            <c:numRef>
              <c:f>ALT!$A$3:$A$20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ALT!$G$3:$G$20</c:f>
              <c:numCache>
                <c:formatCode>0.0</c:formatCode>
                <c:ptCount val="18"/>
                <c:pt idx="0">
                  <c:v>71.3</c:v>
                </c:pt>
                <c:pt idx="1">
                  <c:v>71.108000000000004</c:v>
                </c:pt>
                <c:pt idx="2">
                  <c:v>70.814999999999998</c:v>
                </c:pt>
                <c:pt idx="3">
                  <c:v>70.522999999999996</c:v>
                </c:pt>
                <c:pt idx="4">
                  <c:v>70.873000000000005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52E-456B-802E-BEF65949F893}"/>
            </c:ext>
          </c:extLst>
        </c:ser>
        <c:ser>
          <c:idx val="8"/>
          <c:order val="6"/>
          <c:tx>
            <c:strRef>
              <c:f>ALT!$H$2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 cap="rnd" cmpd="sng" algn="ctr">
              <a:solidFill>
                <a:srgbClr val="00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FF"/>
              </a:solidFill>
              <a:ln w="9525" cap="flat" cmpd="sng" algn="ctr">
                <a:solidFill>
                  <a:srgbClr val="0000FF"/>
                </a:solidFill>
                <a:prstDash val="solid"/>
                <a:round/>
              </a:ln>
            </c:spPr>
          </c:marker>
          <c:cat>
            <c:numRef>
              <c:f>ALT!$A$3:$A$20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ALT!$H$3:$H$20</c:f>
              <c:numCache>
                <c:formatCode>0.0</c:formatCode>
                <c:ptCount val="18"/>
                <c:pt idx="0">
                  <c:v>70.900000000000006</c:v>
                </c:pt>
                <c:pt idx="1">
                  <c:v>70.5</c:v>
                </c:pt>
                <c:pt idx="2">
                  <c:v>70.7</c:v>
                </c:pt>
                <c:pt idx="3">
                  <c:v>70.5</c:v>
                </c:pt>
                <c:pt idx="4">
                  <c:v>70.5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52E-456B-802E-BEF65949F893}"/>
            </c:ext>
          </c:extLst>
        </c:ser>
        <c:ser>
          <c:idx val="3"/>
          <c:order val="7"/>
          <c:tx>
            <c:strRef>
              <c:f>ALT!$I$2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 cap="rnd" cmpd="sng" algn="ctr">
              <a:solidFill>
                <a:srgbClr val="FF66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6600"/>
              </a:solidFill>
              <a:ln w="9525" cap="flat" cmpd="sng" algn="ctr">
                <a:solidFill>
                  <a:srgbClr val="FF6600"/>
                </a:solidFill>
                <a:prstDash val="solid"/>
                <a:round/>
              </a:ln>
            </c:spPr>
          </c:marker>
          <c:cat>
            <c:numRef>
              <c:f>ALT!$A$3:$A$20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ALT!$I$3:$I$20</c:f>
              <c:numCache>
                <c:formatCode>0.0</c:formatCode>
                <c:ptCount val="18"/>
                <c:pt idx="1">
                  <c:v>70.83</c:v>
                </c:pt>
                <c:pt idx="2">
                  <c:v>70.83</c:v>
                </c:pt>
                <c:pt idx="3">
                  <c:v>71</c:v>
                </c:pt>
                <c:pt idx="4">
                  <c:v>70.67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52E-456B-802E-BEF65949F893}"/>
            </c:ext>
          </c:extLst>
        </c:ser>
        <c:ser>
          <c:idx val="14"/>
          <c:order val="8"/>
          <c:tx>
            <c:strRef>
              <c:f>ALT!$J$2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 cap="rnd" cmpd="sng" algn="ctr">
              <a:solidFill>
                <a:srgbClr val="8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800080"/>
              </a:solidFill>
              <a:ln w="9525" cap="flat" cmpd="sng" algn="ctr">
                <a:solidFill>
                  <a:srgbClr val="800080"/>
                </a:solidFill>
                <a:prstDash val="solid"/>
                <a:round/>
              </a:ln>
            </c:spPr>
          </c:marker>
          <c:cat>
            <c:numRef>
              <c:f>ALT!$A$3:$A$20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ALT!$J$3:$J$20</c:f>
              <c:numCache>
                <c:formatCode>0.0</c:formatCode>
                <c:ptCount val="18"/>
                <c:pt idx="1">
                  <c:v>68.736842105263165</c:v>
                </c:pt>
                <c:pt idx="2">
                  <c:v>68.8</c:v>
                </c:pt>
                <c:pt idx="3">
                  <c:v>68.888888888888886</c:v>
                </c:pt>
                <c:pt idx="4">
                  <c:v>68.84615384615384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52E-456B-802E-BEF65949F893}"/>
            </c:ext>
          </c:extLst>
        </c:ser>
        <c:ser>
          <c:idx val="9"/>
          <c:order val="9"/>
          <c:tx>
            <c:strRef>
              <c:f>ALT!$K$2</c:f>
              <c:strCache>
                <c:ptCount val="1"/>
                <c:pt idx="0">
                  <c:v>認証値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ALT!$A$3:$A$20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ALT!$K$3:$K$20</c:f>
              <c:numCache>
                <c:formatCode>0</c:formatCode>
                <c:ptCount val="18"/>
                <c:pt idx="0">
                  <c:v>71</c:v>
                </c:pt>
                <c:pt idx="1">
                  <c:v>71</c:v>
                </c:pt>
                <c:pt idx="2">
                  <c:v>71</c:v>
                </c:pt>
                <c:pt idx="3">
                  <c:v>71</c:v>
                </c:pt>
                <c:pt idx="4">
                  <c:v>71</c:v>
                </c:pt>
                <c:pt idx="5">
                  <c:v>71</c:v>
                </c:pt>
                <c:pt idx="6">
                  <c:v>71</c:v>
                </c:pt>
                <c:pt idx="7">
                  <c:v>71</c:v>
                </c:pt>
                <c:pt idx="8">
                  <c:v>71</c:v>
                </c:pt>
                <c:pt idx="9">
                  <c:v>71</c:v>
                </c:pt>
                <c:pt idx="10">
                  <c:v>71</c:v>
                </c:pt>
                <c:pt idx="11">
                  <c:v>71</c:v>
                </c:pt>
                <c:pt idx="12">
                  <c:v>71</c:v>
                </c:pt>
                <c:pt idx="13">
                  <c:v>71</c:v>
                </c:pt>
                <c:pt idx="14">
                  <c:v>71</c:v>
                </c:pt>
                <c:pt idx="15">
                  <c:v>71</c:v>
                </c:pt>
                <c:pt idx="16">
                  <c:v>71</c:v>
                </c:pt>
                <c:pt idx="17">
                  <c:v>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52E-456B-802E-BEF65949F893}"/>
            </c:ext>
          </c:extLst>
        </c:ser>
        <c:ser>
          <c:idx val="10"/>
          <c:order val="10"/>
          <c:tx>
            <c:strRef>
              <c:f>ALT!$L$2</c:f>
              <c:strCache>
                <c:ptCount val="1"/>
                <c:pt idx="0">
                  <c:v>9病院平均</c:v>
                </c:pt>
              </c:strCache>
            </c:strRef>
          </c:tx>
          <c:spPr>
            <a:ln w="12700" cap="rnd" cmpd="sng" algn="ctr">
              <a:solidFill>
                <a:srgbClr val="000000"/>
              </a:solidFill>
              <a:prstDash val="solid"/>
              <a:round/>
            </a:ln>
          </c:spPr>
          <c:marker>
            <c:symbol val="square"/>
            <c:size val="5"/>
            <c:spPr>
              <a:solidFill>
                <a:srgbClr val="000000"/>
              </a:solidFill>
              <a:ln w="9525" cap="flat" cmpd="sng" algn="ctr">
                <a:solidFill>
                  <a:srgbClr val="000000"/>
                </a:solidFill>
                <a:prstDash val="solid"/>
                <a:round/>
              </a:ln>
            </c:spPr>
          </c:marker>
          <c:cat>
            <c:numRef>
              <c:f>ALT!$A$3:$A$20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ALT!$L$3:$L$20</c:f>
              <c:numCache>
                <c:formatCode>0.0</c:formatCode>
                <c:ptCount val="18"/>
                <c:pt idx="0">
                  <c:v>71.314547833547834</c:v>
                </c:pt>
                <c:pt idx="1">
                  <c:v>70.550823040110572</c:v>
                </c:pt>
                <c:pt idx="2">
                  <c:v>70.686520600744274</c:v>
                </c:pt>
                <c:pt idx="3">
                  <c:v>70.599352326685661</c:v>
                </c:pt>
                <c:pt idx="4">
                  <c:v>70.632700879575282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52E-456B-802E-BEF65949F893}"/>
            </c:ext>
          </c:extLst>
        </c:ser>
        <c:ser>
          <c:idx val="11"/>
          <c:order val="11"/>
          <c:tx>
            <c:strRef>
              <c:f>ALT!$M$2</c:f>
              <c:strCache>
                <c:ptCount val="1"/>
                <c:pt idx="0">
                  <c:v>R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triangle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ALT!$A$3:$A$20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ALT!$M$3:$M$20</c:f>
              <c:numCache>
                <c:formatCode>0.0</c:formatCode>
                <c:ptCount val="18"/>
                <c:pt idx="0">
                  <c:v>2.7999999999999545</c:v>
                </c:pt>
                <c:pt idx="1">
                  <c:v>3.1691578947368413</c:v>
                </c:pt>
                <c:pt idx="2">
                  <c:v>3.4260000000000019</c:v>
                </c:pt>
                <c:pt idx="3">
                  <c:v>2.8111111111111171</c:v>
                </c:pt>
                <c:pt idx="4">
                  <c:v>3.2318461538461634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52E-456B-802E-BEF65949F893}"/>
            </c:ext>
          </c:extLst>
        </c:ser>
        <c:ser>
          <c:idx val="12"/>
          <c:order val="12"/>
          <c:tx>
            <c:strRef>
              <c:f>ALT!$N$2</c:f>
              <c:strCache>
                <c:ptCount val="1"/>
                <c:pt idx="0">
                  <c:v>下限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ALT!$A$3:$A$20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ALT!$N$3:$N$20</c:f>
              <c:numCache>
                <c:formatCode>General</c:formatCode>
                <c:ptCount val="18"/>
                <c:pt idx="0">
                  <c:v>67</c:v>
                </c:pt>
                <c:pt idx="1">
                  <c:v>67</c:v>
                </c:pt>
                <c:pt idx="2">
                  <c:v>67</c:v>
                </c:pt>
                <c:pt idx="3">
                  <c:v>67</c:v>
                </c:pt>
                <c:pt idx="4">
                  <c:v>67</c:v>
                </c:pt>
                <c:pt idx="5">
                  <c:v>67</c:v>
                </c:pt>
                <c:pt idx="6">
                  <c:v>67</c:v>
                </c:pt>
                <c:pt idx="7">
                  <c:v>67</c:v>
                </c:pt>
                <c:pt idx="8">
                  <c:v>67</c:v>
                </c:pt>
                <c:pt idx="9">
                  <c:v>67</c:v>
                </c:pt>
                <c:pt idx="10">
                  <c:v>67</c:v>
                </c:pt>
                <c:pt idx="11">
                  <c:v>67</c:v>
                </c:pt>
                <c:pt idx="12">
                  <c:v>67</c:v>
                </c:pt>
                <c:pt idx="13">
                  <c:v>67</c:v>
                </c:pt>
                <c:pt idx="14">
                  <c:v>67</c:v>
                </c:pt>
                <c:pt idx="15">
                  <c:v>67</c:v>
                </c:pt>
                <c:pt idx="16">
                  <c:v>67</c:v>
                </c:pt>
                <c:pt idx="17">
                  <c:v>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52E-456B-802E-BEF65949F893}"/>
            </c:ext>
          </c:extLst>
        </c:ser>
        <c:ser>
          <c:idx val="13"/>
          <c:order val="13"/>
          <c:tx>
            <c:strRef>
              <c:f>ALT!$O$2</c:f>
              <c:strCache>
                <c:ptCount val="1"/>
                <c:pt idx="0">
                  <c:v>上限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ALT!$A$3:$A$20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ALT!$O$3:$O$20</c:f>
              <c:numCache>
                <c:formatCode>General</c:formatCode>
                <c:ptCount val="18"/>
                <c:pt idx="0">
                  <c:v>75</c:v>
                </c:pt>
                <c:pt idx="1">
                  <c:v>75</c:v>
                </c:pt>
                <c:pt idx="2">
                  <c:v>75</c:v>
                </c:pt>
                <c:pt idx="3">
                  <c:v>75</c:v>
                </c:pt>
                <c:pt idx="4">
                  <c:v>75</c:v>
                </c:pt>
                <c:pt idx="5">
                  <c:v>75</c:v>
                </c:pt>
                <c:pt idx="6">
                  <c:v>75</c:v>
                </c:pt>
                <c:pt idx="7">
                  <c:v>75</c:v>
                </c:pt>
                <c:pt idx="8">
                  <c:v>75</c:v>
                </c:pt>
                <c:pt idx="9">
                  <c:v>75</c:v>
                </c:pt>
                <c:pt idx="10">
                  <c:v>75</c:v>
                </c:pt>
                <c:pt idx="11">
                  <c:v>75</c:v>
                </c:pt>
                <c:pt idx="12">
                  <c:v>75</c:v>
                </c:pt>
                <c:pt idx="13">
                  <c:v>75</c:v>
                </c:pt>
                <c:pt idx="14">
                  <c:v>75</c:v>
                </c:pt>
                <c:pt idx="15">
                  <c:v>75</c:v>
                </c:pt>
                <c:pt idx="16">
                  <c:v>75</c:v>
                </c:pt>
                <c:pt idx="17">
                  <c:v>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652E-456B-802E-BEF65949F8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025920"/>
        <c:axId val="127027456"/>
      </c:lineChart>
      <c:catAx>
        <c:axId val="12702592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cap="none" spc="0" normalizeH="0" baseline="0">
                <a:solidFill>
                  <a:srgbClr val="000000"/>
                </a:solidFill>
                <a:uFill>
                  <a:solidFill>
                    <a:srgbClr val="000000"/>
                  </a:solidFill>
                </a:u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27027456"/>
        <c:crosses val="autoZero"/>
        <c:auto val="0"/>
        <c:lblAlgn val="ctr"/>
        <c:lblOffset val="100"/>
        <c:tickLblSkip val="1"/>
        <c:noMultiLvlLbl val="0"/>
      </c:catAx>
      <c:valAx>
        <c:axId val="127027456"/>
        <c:scaling>
          <c:orientation val="minMax"/>
          <c:max val="79"/>
          <c:min val="63"/>
        </c:scaling>
        <c:delete val="0"/>
        <c:axPos val="l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</c:spPr>
        </c:majorGridlines>
        <c:numFmt formatCode="0.0" sourceLinked="0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27025920"/>
        <c:crosses val="autoZero"/>
        <c:crossBetween val="between"/>
        <c:majorUnit val="4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11"/>
        <c:delete val="1"/>
      </c:legendEntry>
      <c:layout>
        <c:manualLayout>
          <c:xMode val="edge"/>
          <c:yMode val="edge"/>
          <c:x val="0.82546043209566999"/>
          <c:y val="0.11333378979801401"/>
          <c:w val="0.15879276236967199"/>
          <c:h val="0.867821971018625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 spcFirstLastPara="0" vertOverflow="ellipsis" vert="horz" wrap="square" anchor="ctr" anchorCtr="1"/>
        <a:lstStyle/>
        <a:p>
          <a:pPr>
            <a:defRPr lang="ja-JP" sz="1200" b="0" i="0" u="none" strike="noStrike" kern="1200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</c:spPr>
  <c:txPr>
    <a:bodyPr/>
    <a:lstStyle/>
    <a:p>
      <a:pPr>
        <a:defRPr lang="ja-JP" sz="1600" b="0" i="0" u="none" strike="noStrike" baseline="0">
          <a:solidFill>
            <a:srgbClr val="000000"/>
          </a:solidFill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323181049069394E-2"/>
          <c:y val="7.9049708117565107E-2"/>
          <c:w val="0.70371588293324605"/>
          <c:h val="0.73497036409822203"/>
        </c:manualLayout>
      </c:layout>
      <c:lineChart>
        <c:grouping val="standard"/>
        <c:varyColors val="0"/>
        <c:ser>
          <c:idx val="0"/>
          <c:order val="0"/>
          <c:tx>
            <c:strRef>
              <c:f>rGT!$B$2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 cap="rnd" cmpd="sng" algn="ctr">
              <a:solidFill>
                <a:srgbClr val="0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80"/>
              </a:solidFill>
              <a:ln w="9525" cap="flat" cmpd="sng" algn="ctr">
                <a:solidFill>
                  <a:srgbClr val="000080"/>
                </a:solidFill>
                <a:prstDash val="solid"/>
                <a:round/>
              </a:ln>
            </c:spPr>
          </c:marker>
          <c:cat>
            <c:numRef>
              <c:f>rGT!$A$3:$A$20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rGT!$B$3:$B$20</c:f>
              <c:numCache>
                <c:formatCode>0.0</c:formatCode>
                <c:ptCount val="18"/>
                <c:pt idx="0">
                  <c:v>76.222222222222229</c:v>
                </c:pt>
                <c:pt idx="1">
                  <c:v>75.952380952380949</c:v>
                </c:pt>
                <c:pt idx="2">
                  <c:v>75.772727272727266</c:v>
                </c:pt>
                <c:pt idx="3">
                  <c:v>75.849999999999994</c:v>
                </c:pt>
                <c:pt idx="4">
                  <c:v>75.349999999999994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D8-47CF-B47D-691057434980}"/>
            </c:ext>
          </c:extLst>
        </c:ser>
        <c:ser>
          <c:idx val="1"/>
          <c:order val="1"/>
          <c:tx>
            <c:strRef>
              <c:f>rGT!$C$2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 cap="rnd" cmpd="sng" algn="ctr">
              <a:solidFill>
                <a:srgbClr val="FF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00FF"/>
              </a:solidFill>
              <a:ln w="9525" cap="flat" cmpd="sng" algn="ctr">
                <a:solidFill>
                  <a:srgbClr val="FF00FF"/>
                </a:solidFill>
                <a:prstDash val="solid"/>
                <a:round/>
              </a:ln>
            </c:spPr>
          </c:marker>
          <c:cat>
            <c:numRef>
              <c:f>rGT!$A$3:$A$20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rGT!$C$3:$C$20</c:f>
              <c:numCache>
                <c:formatCode>0.0</c:formatCode>
                <c:ptCount val="18"/>
                <c:pt idx="0">
                  <c:v>76.134666666666689</c:v>
                </c:pt>
                <c:pt idx="1">
                  <c:v>75.615584415584451</c:v>
                </c:pt>
                <c:pt idx="2">
                  <c:v>76.087640449438226</c:v>
                </c:pt>
                <c:pt idx="3">
                  <c:v>75.238554216867499</c:v>
                </c:pt>
                <c:pt idx="4">
                  <c:v>75.083333333333329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D8-47CF-B47D-691057434980}"/>
            </c:ext>
          </c:extLst>
        </c:ser>
        <c:ser>
          <c:idx val="2"/>
          <c:order val="2"/>
          <c:tx>
            <c:strRef>
              <c:f>rGT!$D$2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 cap="rnd" cmpd="sng" algn="ctr">
              <a:solidFill>
                <a:srgbClr val="FF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FF00"/>
              </a:solidFill>
              <a:ln w="9525" cap="flat" cmpd="sng" algn="ctr">
                <a:solidFill>
                  <a:srgbClr val="FFFF00"/>
                </a:solidFill>
                <a:prstDash val="solid"/>
                <a:round/>
              </a:ln>
            </c:spPr>
          </c:marker>
          <c:cat>
            <c:numRef>
              <c:f>rGT!$A$3:$A$20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rGT!$D$3:$D$20</c:f>
              <c:numCache>
                <c:formatCode>0.0</c:formatCode>
                <c:ptCount val="18"/>
                <c:pt idx="0">
                  <c:v>75.266666666666694</c:v>
                </c:pt>
                <c:pt idx="1">
                  <c:v>76.2</c:v>
                </c:pt>
                <c:pt idx="2">
                  <c:v>75.681818181818201</c:v>
                </c:pt>
                <c:pt idx="3">
                  <c:v>75.45</c:v>
                </c:pt>
                <c:pt idx="4">
                  <c:v>75.55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4D8-47CF-B47D-691057434980}"/>
            </c:ext>
          </c:extLst>
        </c:ser>
        <c:ser>
          <c:idx val="4"/>
          <c:order val="3"/>
          <c:tx>
            <c:strRef>
              <c:f>rGT!$E$2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 cap="rnd" cmpd="sng" algn="ctr">
              <a:solidFill>
                <a:srgbClr val="00FF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FF"/>
              </a:solidFill>
              <a:ln w="9525" cap="flat" cmpd="sng" algn="ctr">
                <a:solidFill>
                  <a:srgbClr val="00FFFF"/>
                </a:solidFill>
                <a:prstDash val="solid"/>
                <a:round/>
              </a:ln>
            </c:spPr>
          </c:marker>
          <c:cat>
            <c:numRef>
              <c:f>rGT!$A$3:$A$20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rGT!$E$3:$E$20</c:f>
              <c:numCache>
                <c:formatCode>0.0</c:formatCode>
                <c:ptCount val="18"/>
                <c:pt idx="0">
                  <c:v>75.3</c:v>
                </c:pt>
                <c:pt idx="1">
                  <c:v>75.525000000000006</c:v>
                </c:pt>
                <c:pt idx="2">
                  <c:v>75.644999999999996</c:v>
                </c:pt>
                <c:pt idx="3">
                  <c:v>75.22</c:v>
                </c:pt>
                <c:pt idx="4">
                  <c:v>75.658000000000001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4D8-47CF-B47D-691057434980}"/>
            </c:ext>
          </c:extLst>
        </c:ser>
        <c:ser>
          <c:idx val="6"/>
          <c:order val="4"/>
          <c:tx>
            <c:strRef>
              <c:f>rGT!$F$2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 cap="rnd" cmpd="sng" algn="ctr">
              <a:solidFill>
                <a:srgbClr val="008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8080"/>
              </a:solidFill>
              <a:ln w="9525" cap="flat" cmpd="sng" algn="ctr">
                <a:solidFill>
                  <a:srgbClr val="008080"/>
                </a:solidFill>
                <a:prstDash val="solid"/>
                <a:round/>
              </a:ln>
            </c:spPr>
          </c:marker>
          <c:cat>
            <c:numRef>
              <c:f>rGT!$A$3:$A$20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rGT!$F$3:$F$20</c:f>
              <c:numCache>
                <c:formatCode>0.0</c:formatCode>
                <c:ptCount val="18"/>
                <c:pt idx="0">
                  <c:v>74.650000000000006</c:v>
                </c:pt>
                <c:pt idx="1">
                  <c:v>75.037500000000009</c:v>
                </c:pt>
                <c:pt idx="2">
                  <c:v>75.254166666666663</c:v>
                </c:pt>
                <c:pt idx="3">
                  <c:v>74.979166666666657</c:v>
                </c:pt>
                <c:pt idx="4">
                  <c:v>75.134782608695659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4D8-47CF-B47D-691057434980}"/>
            </c:ext>
          </c:extLst>
        </c:ser>
        <c:ser>
          <c:idx val="7"/>
          <c:order val="5"/>
          <c:tx>
            <c:strRef>
              <c:f>rGT!$G$2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 cap="rnd" cmpd="sng" algn="ctr">
              <a:solidFill>
                <a:srgbClr val="00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00"/>
              </a:solidFill>
              <a:ln w="9525" cap="flat" cmpd="sng" algn="ctr">
                <a:solidFill>
                  <a:srgbClr val="00FF00"/>
                </a:solidFill>
                <a:prstDash val="solid"/>
                <a:round/>
              </a:ln>
            </c:spPr>
          </c:marker>
          <c:cat>
            <c:numRef>
              <c:f>rGT!$A$3:$A$20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rGT!$G$3:$G$20</c:f>
              <c:numCache>
                <c:formatCode>0.0</c:formatCode>
                <c:ptCount val="18"/>
                <c:pt idx="0">
                  <c:v>76.825999999999993</c:v>
                </c:pt>
                <c:pt idx="1">
                  <c:v>76.653999999999996</c:v>
                </c:pt>
                <c:pt idx="2">
                  <c:v>76.343000000000004</c:v>
                </c:pt>
                <c:pt idx="3">
                  <c:v>76.066999999999993</c:v>
                </c:pt>
                <c:pt idx="4">
                  <c:v>76.347999999999999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4D8-47CF-B47D-691057434980}"/>
            </c:ext>
          </c:extLst>
        </c:ser>
        <c:ser>
          <c:idx val="8"/>
          <c:order val="6"/>
          <c:tx>
            <c:strRef>
              <c:f>rGT!$H$2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 cap="rnd" cmpd="sng" algn="ctr">
              <a:solidFill>
                <a:srgbClr val="00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FF"/>
              </a:solidFill>
              <a:ln w="9525" cap="flat" cmpd="sng" algn="ctr">
                <a:solidFill>
                  <a:srgbClr val="0000FF"/>
                </a:solidFill>
                <a:prstDash val="solid"/>
                <a:round/>
              </a:ln>
            </c:spPr>
          </c:marker>
          <c:cat>
            <c:numRef>
              <c:f>rGT!$A$3:$A$20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rGT!$H$3:$H$20</c:f>
              <c:numCache>
                <c:formatCode>0.0</c:formatCode>
                <c:ptCount val="18"/>
                <c:pt idx="0">
                  <c:v>75.400000000000006</c:v>
                </c:pt>
                <c:pt idx="1">
                  <c:v>75.2</c:v>
                </c:pt>
                <c:pt idx="2">
                  <c:v>75.2</c:v>
                </c:pt>
                <c:pt idx="3">
                  <c:v>75.099999999999994</c:v>
                </c:pt>
                <c:pt idx="4">
                  <c:v>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4D8-47CF-B47D-691057434980}"/>
            </c:ext>
          </c:extLst>
        </c:ser>
        <c:ser>
          <c:idx val="3"/>
          <c:order val="7"/>
          <c:tx>
            <c:strRef>
              <c:f>rGT!$I$2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 cap="rnd" cmpd="sng" algn="ctr">
              <a:solidFill>
                <a:srgbClr val="FF66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6600"/>
              </a:solidFill>
              <a:ln w="9525" cap="flat" cmpd="sng" algn="ctr">
                <a:solidFill>
                  <a:srgbClr val="FF6600"/>
                </a:solidFill>
                <a:prstDash val="solid"/>
                <a:round/>
              </a:ln>
            </c:spPr>
          </c:marker>
          <c:cat>
            <c:numRef>
              <c:f>rGT!$A$3:$A$20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rGT!$I$3:$I$20</c:f>
              <c:numCache>
                <c:formatCode>0.0</c:formatCode>
                <c:ptCount val="18"/>
                <c:pt idx="1">
                  <c:v>75.63</c:v>
                </c:pt>
                <c:pt idx="2">
                  <c:v>75.7</c:v>
                </c:pt>
                <c:pt idx="3">
                  <c:v>76.040000000000006</c:v>
                </c:pt>
                <c:pt idx="4">
                  <c:v>75.790000000000006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4D8-47CF-B47D-691057434980}"/>
            </c:ext>
          </c:extLst>
        </c:ser>
        <c:ser>
          <c:idx val="14"/>
          <c:order val="8"/>
          <c:tx>
            <c:strRef>
              <c:f>rGT!$J$2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 cap="rnd" cmpd="sng" algn="ctr">
              <a:solidFill>
                <a:srgbClr val="8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800080"/>
              </a:solidFill>
              <a:ln w="9525" cap="flat" cmpd="sng" algn="ctr">
                <a:solidFill>
                  <a:srgbClr val="800080"/>
                </a:solidFill>
                <a:prstDash val="solid"/>
                <a:round/>
              </a:ln>
            </c:spPr>
          </c:marker>
          <c:cat>
            <c:numRef>
              <c:f>rGT!$A$3:$A$20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rGT!$J$3:$J$20</c:f>
              <c:numCache>
                <c:formatCode>0.0</c:formatCode>
                <c:ptCount val="18"/>
                <c:pt idx="1">
                  <c:v>74.444444444444443</c:v>
                </c:pt>
                <c:pt idx="2">
                  <c:v>74.666666666666671</c:v>
                </c:pt>
                <c:pt idx="3">
                  <c:v>74.25</c:v>
                </c:pt>
                <c:pt idx="4">
                  <c:v>75.461538461538467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4D8-47CF-B47D-691057434980}"/>
            </c:ext>
          </c:extLst>
        </c:ser>
        <c:ser>
          <c:idx val="9"/>
          <c:order val="9"/>
          <c:tx>
            <c:strRef>
              <c:f>rGT!$K$2</c:f>
              <c:strCache>
                <c:ptCount val="1"/>
                <c:pt idx="0">
                  <c:v>認証値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rGT!$A$3:$A$20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rGT!$K$3:$K$20</c:f>
              <c:numCache>
                <c:formatCode>0</c:formatCode>
                <c:ptCount val="18"/>
                <c:pt idx="0">
                  <c:v>75</c:v>
                </c:pt>
                <c:pt idx="1">
                  <c:v>75</c:v>
                </c:pt>
                <c:pt idx="2">
                  <c:v>75</c:v>
                </c:pt>
                <c:pt idx="3">
                  <c:v>75</c:v>
                </c:pt>
                <c:pt idx="4">
                  <c:v>75</c:v>
                </c:pt>
                <c:pt idx="5">
                  <c:v>75</c:v>
                </c:pt>
                <c:pt idx="6">
                  <c:v>75</c:v>
                </c:pt>
                <c:pt idx="7">
                  <c:v>75</c:v>
                </c:pt>
                <c:pt idx="8">
                  <c:v>75</c:v>
                </c:pt>
                <c:pt idx="9">
                  <c:v>75</c:v>
                </c:pt>
                <c:pt idx="10">
                  <c:v>75</c:v>
                </c:pt>
                <c:pt idx="11">
                  <c:v>75</c:v>
                </c:pt>
                <c:pt idx="12">
                  <c:v>75</c:v>
                </c:pt>
                <c:pt idx="13">
                  <c:v>75</c:v>
                </c:pt>
                <c:pt idx="14">
                  <c:v>75</c:v>
                </c:pt>
                <c:pt idx="15">
                  <c:v>75</c:v>
                </c:pt>
                <c:pt idx="16">
                  <c:v>75</c:v>
                </c:pt>
                <c:pt idx="17">
                  <c:v>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4D8-47CF-B47D-691057434980}"/>
            </c:ext>
          </c:extLst>
        </c:ser>
        <c:ser>
          <c:idx val="10"/>
          <c:order val="10"/>
          <c:tx>
            <c:strRef>
              <c:f>rGT!$L$2</c:f>
              <c:strCache>
                <c:ptCount val="1"/>
                <c:pt idx="0">
                  <c:v>9病院平均</c:v>
                </c:pt>
              </c:strCache>
            </c:strRef>
          </c:tx>
          <c:spPr>
            <a:ln w="12700" cap="rnd" cmpd="sng" algn="ctr">
              <a:solidFill>
                <a:srgbClr val="00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000000"/>
              </a:solidFill>
              <a:ln w="9525" cap="flat" cmpd="sng" algn="ctr">
                <a:solidFill>
                  <a:srgbClr val="000000"/>
                </a:solidFill>
                <a:prstDash val="solid"/>
                <a:round/>
              </a:ln>
            </c:spPr>
          </c:marker>
          <c:cat>
            <c:numRef>
              <c:f>rGT!$A$3:$A$20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rGT!$L$3:$L$20</c:f>
              <c:numCache>
                <c:formatCode>0.0</c:formatCode>
                <c:ptCount val="18"/>
                <c:pt idx="0">
                  <c:v>75.685650793650808</c:v>
                </c:pt>
                <c:pt idx="1">
                  <c:v>75.584323312489985</c:v>
                </c:pt>
                <c:pt idx="2">
                  <c:v>75.594557693035227</c:v>
                </c:pt>
                <c:pt idx="3">
                  <c:v>75.354968987059351</c:v>
                </c:pt>
                <c:pt idx="4">
                  <c:v>75.486183822618599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4D8-47CF-B47D-691057434980}"/>
            </c:ext>
          </c:extLst>
        </c:ser>
        <c:ser>
          <c:idx val="11"/>
          <c:order val="11"/>
          <c:tx>
            <c:strRef>
              <c:f>rGT!$M$2</c:f>
              <c:strCache>
                <c:ptCount val="1"/>
                <c:pt idx="0">
                  <c:v>R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triangle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rGT!$A$3:$A$20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rGT!$M$3:$M$20</c:f>
              <c:numCache>
                <c:formatCode>0.0</c:formatCode>
                <c:ptCount val="18"/>
                <c:pt idx="0">
                  <c:v>2.1759999999999877</c:v>
                </c:pt>
                <c:pt idx="1">
                  <c:v>2.2095555555555535</c:v>
                </c:pt>
                <c:pt idx="2">
                  <c:v>1.6763333333333321</c:v>
                </c:pt>
                <c:pt idx="3">
                  <c:v>1.8169999999999931</c:v>
                </c:pt>
                <c:pt idx="4">
                  <c:v>1.347999999999999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4D8-47CF-B47D-691057434980}"/>
            </c:ext>
          </c:extLst>
        </c:ser>
        <c:ser>
          <c:idx val="12"/>
          <c:order val="12"/>
          <c:tx>
            <c:strRef>
              <c:f>rGT!$N$2</c:f>
              <c:strCache>
                <c:ptCount val="1"/>
                <c:pt idx="0">
                  <c:v>下限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rGT!$A$3:$A$20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rGT!$N$3:$N$20</c:f>
              <c:numCache>
                <c:formatCode>General</c:formatCode>
                <c:ptCount val="18"/>
                <c:pt idx="0">
                  <c:v>71</c:v>
                </c:pt>
                <c:pt idx="1">
                  <c:v>71</c:v>
                </c:pt>
                <c:pt idx="2">
                  <c:v>71</c:v>
                </c:pt>
                <c:pt idx="3">
                  <c:v>71</c:v>
                </c:pt>
                <c:pt idx="4">
                  <c:v>71</c:v>
                </c:pt>
                <c:pt idx="5">
                  <c:v>71</c:v>
                </c:pt>
                <c:pt idx="6">
                  <c:v>71</c:v>
                </c:pt>
                <c:pt idx="7">
                  <c:v>71</c:v>
                </c:pt>
                <c:pt idx="8">
                  <c:v>71</c:v>
                </c:pt>
                <c:pt idx="9">
                  <c:v>71</c:v>
                </c:pt>
                <c:pt idx="10">
                  <c:v>71</c:v>
                </c:pt>
                <c:pt idx="11">
                  <c:v>71</c:v>
                </c:pt>
                <c:pt idx="12">
                  <c:v>71</c:v>
                </c:pt>
                <c:pt idx="13">
                  <c:v>71</c:v>
                </c:pt>
                <c:pt idx="14">
                  <c:v>71</c:v>
                </c:pt>
                <c:pt idx="15">
                  <c:v>71</c:v>
                </c:pt>
                <c:pt idx="16">
                  <c:v>71</c:v>
                </c:pt>
                <c:pt idx="17">
                  <c:v>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4D8-47CF-B47D-691057434980}"/>
            </c:ext>
          </c:extLst>
        </c:ser>
        <c:ser>
          <c:idx val="13"/>
          <c:order val="13"/>
          <c:tx>
            <c:strRef>
              <c:f>rGT!$O$2</c:f>
              <c:strCache>
                <c:ptCount val="1"/>
                <c:pt idx="0">
                  <c:v>上限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rGT!$A$3:$A$20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rGT!$O$3:$O$20</c:f>
              <c:numCache>
                <c:formatCode>General</c:formatCode>
                <c:ptCount val="18"/>
                <c:pt idx="0">
                  <c:v>79</c:v>
                </c:pt>
                <c:pt idx="1">
                  <c:v>79</c:v>
                </c:pt>
                <c:pt idx="2">
                  <c:v>79</c:v>
                </c:pt>
                <c:pt idx="3">
                  <c:v>79</c:v>
                </c:pt>
                <c:pt idx="4">
                  <c:v>79</c:v>
                </c:pt>
                <c:pt idx="5">
                  <c:v>79</c:v>
                </c:pt>
                <c:pt idx="6">
                  <c:v>79</c:v>
                </c:pt>
                <c:pt idx="7">
                  <c:v>79</c:v>
                </c:pt>
                <c:pt idx="8">
                  <c:v>79</c:v>
                </c:pt>
                <c:pt idx="9">
                  <c:v>79</c:v>
                </c:pt>
                <c:pt idx="10">
                  <c:v>79</c:v>
                </c:pt>
                <c:pt idx="11">
                  <c:v>79</c:v>
                </c:pt>
                <c:pt idx="12">
                  <c:v>79</c:v>
                </c:pt>
                <c:pt idx="13">
                  <c:v>79</c:v>
                </c:pt>
                <c:pt idx="14">
                  <c:v>79</c:v>
                </c:pt>
                <c:pt idx="15">
                  <c:v>79</c:v>
                </c:pt>
                <c:pt idx="16">
                  <c:v>79</c:v>
                </c:pt>
                <c:pt idx="17">
                  <c:v>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64D8-47CF-B47D-6910574349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248640"/>
        <c:axId val="127254912"/>
      </c:lineChart>
      <c:catAx>
        <c:axId val="1272486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27254912"/>
        <c:crosses val="autoZero"/>
        <c:auto val="0"/>
        <c:lblAlgn val="ctr"/>
        <c:lblOffset val="100"/>
        <c:tickLblSkip val="1"/>
        <c:noMultiLvlLbl val="0"/>
      </c:catAx>
      <c:valAx>
        <c:axId val="127254912"/>
        <c:scaling>
          <c:orientation val="minMax"/>
          <c:max val="83"/>
          <c:min val="67"/>
        </c:scaling>
        <c:delete val="0"/>
        <c:axPos val="l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</c:spPr>
        </c:majorGridlines>
        <c:numFmt formatCode="0.0" sourceLinked="0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27248640"/>
        <c:crosses val="autoZero"/>
        <c:crossBetween val="between"/>
        <c:majorUnit val="4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11"/>
        <c:delete val="1"/>
      </c:legendEntry>
      <c:layout>
        <c:manualLayout>
          <c:xMode val="edge"/>
          <c:yMode val="edge"/>
          <c:x val="0.81734561544188"/>
          <c:y val="0.12712332923702499"/>
          <c:w val="0.16162942773179001"/>
          <c:h val="0.860911807989320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 spcFirstLastPara="0" vertOverflow="ellipsis" vert="horz" wrap="square" anchor="ctr" anchorCtr="1"/>
        <a:lstStyle/>
        <a:p>
          <a:pPr>
            <a:defRPr lang="ja-JP" sz="1200" b="0" i="0" u="none" strike="noStrike" kern="1200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</c:spPr>
  <c:txPr>
    <a:bodyPr/>
    <a:lstStyle/>
    <a:p>
      <a:pPr>
        <a:defRPr lang="ja-JP" sz="1000" b="0" i="0" u="none" strike="noStrike" baseline="0">
          <a:solidFill>
            <a:srgbClr val="000000"/>
          </a:solidFill>
          <a:latin typeface="ＭＳ Ｐゴシック" panose="020B0600070205080204" charset="-128"/>
          <a:ea typeface="ＭＳ Ｐゴシック" panose="020B0600070205080204" charset="-128"/>
          <a:cs typeface="ＭＳ Ｐゴシック" panose="020B0600070205080204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906982907583805E-2"/>
          <c:y val="8.6662686517210499E-2"/>
          <c:w val="0.73287505383343698"/>
          <c:h val="0.76485948952003202"/>
        </c:manualLayout>
      </c:layout>
      <c:lineChart>
        <c:grouping val="standard"/>
        <c:varyColors val="0"/>
        <c:ser>
          <c:idx val="0"/>
          <c:order val="0"/>
          <c:tx>
            <c:strRef>
              <c:f>ALP!$B$2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 cap="rnd" cmpd="sng" algn="ctr">
              <a:solidFill>
                <a:srgbClr val="0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80"/>
              </a:solidFill>
              <a:ln w="9525" cap="flat" cmpd="sng" algn="ctr">
                <a:solidFill>
                  <a:srgbClr val="000080"/>
                </a:solidFill>
                <a:prstDash val="solid"/>
                <a:round/>
              </a:ln>
            </c:spPr>
          </c:marker>
          <c:cat>
            <c:numRef>
              <c:f>ALP!$A$3:$A$20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ALP!$B$3:$B$20</c:f>
              <c:numCache>
                <c:formatCode>0.0</c:formatCode>
                <c:ptCount val="18"/>
                <c:pt idx="0">
                  <c:v>91.333333333333329</c:v>
                </c:pt>
                <c:pt idx="1">
                  <c:v>92.428571428571431</c:v>
                </c:pt>
                <c:pt idx="2">
                  <c:v>91.272727272727266</c:v>
                </c:pt>
                <c:pt idx="3">
                  <c:v>91.95</c:v>
                </c:pt>
                <c:pt idx="4">
                  <c:v>92.3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63-4B95-936C-05DDC8BF7F2A}"/>
            </c:ext>
          </c:extLst>
        </c:ser>
        <c:ser>
          <c:idx val="1"/>
          <c:order val="1"/>
          <c:tx>
            <c:strRef>
              <c:f>ALP!$C$2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 cap="rnd" cmpd="sng" algn="ctr">
              <a:solidFill>
                <a:srgbClr val="FF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00FF"/>
              </a:solidFill>
              <a:ln w="9525" cap="flat" cmpd="sng" algn="ctr">
                <a:solidFill>
                  <a:srgbClr val="FF00FF"/>
                </a:solidFill>
                <a:prstDash val="solid"/>
                <a:round/>
              </a:ln>
            </c:spPr>
          </c:marker>
          <c:cat>
            <c:numRef>
              <c:f>ALP!$A$3:$A$20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ALP!$C$3:$C$20</c:f>
              <c:numCache>
                <c:formatCode>0.0</c:formatCode>
                <c:ptCount val="18"/>
                <c:pt idx="0">
                  <c:v>92.222972972972968</c:v>
                </c:pt>
                <c:pt idx="1">
                  <c:v>93.506097560975633</c:v>
                </c:pt>
                <c:pt idx="2">
                  <c:v>93.767021276595742</c:v>
                </c:pt>
                <c:pt idx="3">
                  <c:v>93.473809523809535</c:v>
                </c:pt>
                <c:pt idx="4">
                  <c:v>92.184269662921366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B63-4B95-936C-05DDC8BF7F2A}"/>
            </c:ext>
          </c:extLst>
        </c:ser>
        <c:ser>
          <c:idx val="2"/>
          <c:order val="2"/>
          <c:tx>
            <c:strRef>
              <c:f>ALP!$D$2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 cap="rnd" cmpd="sng" algn="ctr">
              <a:solidFill>
                <a:srgbClr val="FF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FF00"/>
              </a:solidFill>
              <a:ln w="9525" cap="flat" cmpd="sng" algn="ctr">
                <a:solidFill>
                  <a:srgbClr val="FFFF00"/>
                </a:solidFill>
                <a:prstDash val="solid"/>
                <a:round/>
              </a:ln>
            </c:spPr>
          </c:marker>
          <c:cat>
            <c:numRef>
              <c:f>ALP!$A$3:$A$20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ALP!$D$3:$D$20</c:f>
              <c:numCache>
                <c:formatCode>0.0</c:formatCode>
                <c:ptCount val="18"/>
                <c:pt idx="0">
                  <c:v>91.076923076923094</c:v>
                </c:pt>
                <c:pt idx="1">
                  <c:v>91.411764705882348</c:v>
                </c:pt>
                <c:pt idx="2">
                  <c:v>91.85</c:v>
                </c:pt>
                <c:pt idx="3">
                  <c:v>91.764705882352899</c:v>
                </c:pt>
                <c:pt idx="4">
                  <c:v>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B63-4B95-936C-05DDC8BF7F2A}"/>
            </c:ext>
          </c:extLst>
        </c:ser>
        <c:ser>
          <c:idx val="4"/>
          <c:order val="3"/>
          <c:tx>
            <c:strRef>
              <c:f>ALP!$E$2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 cap="rnd" cmpd="sng" algn="ctr">
              <a:solidFill>
                <a:srgbClr val="00FF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FF"/>
              </a:solidFill>
              <a:ln w="9525" cap="flat" cmpd="sng" algn="ctr">
                <a:solidFill>
                  <a:srgbClr val="00FFFF"/>
                </a:solidFill>
                <a:prstDash val="solid"/>
                <a:round/>
              </a:ln>
            </c:spPr>
          </c:marker>
          <c:cat>
            <c:numRef>
              <c:f>ALP!$A$3:$A$20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ALP!$E$3:$E$20</c:f>
              <c:numCache>
                <c:formatCode>0.0</c:formatCode>
                <c:ptCount val="18"/>
                <c:pt idx="0">
                  <c:v>89.927999999999997</c:v>
                </c:pt>
                <c:pt idx="1">
                  <c:v>91.05</c:v>
                </c:pt>
                <c:pt idx="2">
                  <c:v>89.355000000000004</c:v>
                </c:pt>
                <c:pt idx="3">
                  <c:v>91.667000000000002</c:v>
                </c:pt>
                <c:pt idx="4">
                  <c:v>90.266999999999996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B63-4B95-936C-05DDC8BF7F2A}"/>
            </c:ext>
          </c:extLst>
        </c:ser>
        <c:ser>
          <c:idx val="6"/>
          <c:order val="4"/>
          <c:tx>
            <c:strRef>
              <c:f>ALP!$F$2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 cap="rnd" cmpd="sng" algn="ctr">
              <a:solidFill>
                <a:srgbClr val="008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8080"/>
              </a:solidFill>
              <a:ln w="9525" cap="flat" cmpd="sng" algn="ctr">
                <a:solidFill>
                  <a:srgbClr val="008080"/>
                </a:solidFill>
                <a:prstDash val="solid"/>
                <a:round/>
              </a:ln>
            </c:spPr>
          </c:marker>
          <c:cat>
            <c:numRef>
              <c:f>ALP!$A$3:$A$20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ALP!$F$3:$F$20</c:f>
              <c:numCache>
                <c:formatCode>0.0</c:formatCode>
                <c:ptCount val="18"/>
                <c:pt idx="0">
                  <c:v>91.75</c:v>
                </c:pt>
                <c:pt idx="1">
                  <c:v>91.008333333333326</c:v>
                </c:pt>
                <c:pt idx="2">
                  <c:v>90.74166666666666</c:v>
                </c:pt>
                <c:pt idx="3">
                  <c:v>91.054166666666674</c:v>
                </c:pt>
                <c:pt idx="4">
                  <c:v>90.986956521739145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B63-4B95-936C-05DDC8BF7F2A}"/>
            </c:ext>
          </c:extLst>
        </c:ser>
        <c:ser>
          <c:idx val="7"/>
          <c:order val="5"/>
          <c:tx>
            <c:strRef>
              <c:f>ALP!$G$2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 cap="rnd" cmpd="sng" algn="ctr">
              <a:solidFill>
                <a:srgbClr val="00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00"/>
              </a:solidFill>
              <a:ln w="9525" cap="flat" cmpd="sng" algn="ctr">
                <a:solidFill>
                  <a:srgbClr val="00FF00"/>
                </a:solidFill>
                <a:prstDash val="solid"/>
                <a:round/>
              </a:ln>
            </c:spPr>
          </c:marker>
          <c:cat>
            <c:numRef>
              <c:f>ALP!$A$3:$A$20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ALP!$G$3:$G$20</c:f>
              <c:numCache>
                <c:formatCode>0.0</c:formatCode>
                <c:ptCount val="18"/>
                <c:pt idx="0">
                  <c:v>92.2</c:v>
                </c:pt>
                <c:pt idx="1">
                  <c:v>91.703999999999994</c:v>
                </c:pt>
                <c:pt idx="2">
                  <c:v>91.355999999999995</c:v>
                </c:pt>
                <c:pt idx="3">
                  <c:v>91.935000000000002</c:v>
                </c:pt>
                <c:pt idx="4">
                  <c:v>91.222999999999999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B63-4B95-936C-05DDC8BF7F2A}"/>
            </c:ext>
          </c:extLst>
        </c:ser>
        <c:ser>
          <c:idx val="8"/>
          <c:order val="6"/>
          <c:tx>
            <c:strRef>
              <c:f>ALP!$H$2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 cap="rnd" cmpd="sng" algn="ctr">
              <a:solidFill>
                <a:srgbClr val="00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FF"/>
              </a:solidFill>
              <a:ln w="9525" cap="flat" cmpd="sng" algn="ctr">
                <a:solidFill>
                  <a:srgbClr val="0000FF"/>
                </a:solidFill>
                <a:prstDash val="solid"/>
                <a:round/>
              </a:ln>
            </c:spPr>
          </c:marker>
          <c:cat>
            <c:numRef>
              <c:f>ALP!$A$3:$A$20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ALP!$H$3:$H$20</c:f>
              <c:numCache>
                <c:formatCode>0.0</c:formatCode>
                <c:ptCount val="18"/>
                <c:pt idx="0">
                  <c:v>95</c:v>
                </c:pt>
                <c:pt idx="1">
                  <c:v>94.5</c:v>
                </c:pt>
                <c:pt idx="2">
                  <c:v>94.5</c:v>
                </c:pt>
                <c:pt idx="3">
                  <c:v>94.7</c:v>
                </c:pt>
                <c:pt idx="4">
                  <c:v>94.4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B63-4B95-936C-05DDC8BF7F2A}"/>
            </c:ext>
          </c:extLst>
        </c:ser>
        <c:ser>
          <c:idx val="3"/>
          <c:order val="7"/>
          <c:tx>
            <c:strRef>
              <c:f>ALP!$I$2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 cap="rnd" cmpd="sng" algn="ctr">
              <a:solidFill>
                <a:srgbClr val="FF66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6600"/>
              </a:solidFill>
              <a:ln w="9525" cap="flat" cmpd="sng" algn="ctr">
                <a:solidFill>
                  <a:srgbClr val="FF6600"/>
                </a:solidFill>
                <a:prstDash val="solid"/>
                <a:round/>
              </a:ln>
            </c:spPr>
          </c:marker>
          <c:cat>
            <c:numRef>
              <c:f>ALP!$A$3:$A$20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ALP!$I$3:$I$20</c:f>
              <c:numCache>
                <c:formatCode>0.0</c:formatCode>
                <c:ptCount val="18"/>
                <c:pt idx="1">
                  <c:v>94.03</c:v>
                </c:pt>
                <c:pt idx="2">
                  <c:v>94.09</c:v>
                </c:pt>
                <c:pt idx="3">
                  <c:v>95.08</c:v>
                </c:pt>
                <c:pt idx="4">
                  <c:v>94.81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B63-4B95-936C-05DDC8BF7F2A}"/>
            </c:ext>
          </c:extLst>
        </c:ser>
        <c:ser>
          <c:idx val="14"/>
          <c:order val="8"/>
          <c:tx>
            <c:strRef>
              <c:f>ALP!$J$2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 cap="rnd" cmpd="sng" algn="ctr">
              <a:solidFill>
                <a:srgbClr val="8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800080"/>
              </a:solidFill>
              <a:ln w="9525" cap="flat" cmpd="sng" algn="ctr">
                <a:solidFill>
                  <a:srgbClr val="800080"/>
                </a:solidFill>
                <a:prstDash val="solid"/>
                <a:round/>
              </a:ln>
            </c:spPr>
          </c:marker>
          <c:cat>
            <c:numRef>
              <c:f>ALP!$A$3:$A$20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ALP!$J$3:$J$20</c:f>
              <c:numCache>
                <c:formatCode>0.0</c:formatCode>
                <c:ptCount val="18"/>
                <c:pt idx="1">
                  <c:v>92.684210526315795</c:v>
                </c:pt>
                <c:pt idx="2">
                  <c:v>93.466666666666669</c:v>
                </c:pt>
                <c:pt idx="3">
                  <c:v>93.117647058823536</c:v>
                </c:pt>
                <c:pt idx="4">
                  <c:v>92.615384615384613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B63-4B95-936C-05DDC8BF7F2A}"/>
            </c:ext>
          </c:extLst>
        </c:ser>
        <c:ser>
          <c:idx val="9"/>
          <c:order val="9"/>
          <c:tx>
            <c:strRef>
              <c:f>ALP!$K$2</c:f>
              <c:strCache>
                <c:ptCount val="1"/>
                <c:pt idx="0">
                  <c:v>認証値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ALP!$A$3:$A$20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ALP!$K$3:$K$20</c:f>
              <c:numCache>
                <c:formatCode>General</c:formatCode>
                <c:ptCount val="18"/>
                <c:pt idx="0">
                  <c:v>93</c:v>
                </c:pt>
                <c:pt idx="1">
                  <c:v>93</c:v>
                </c:pt>
                <c:pt idx="2">
                  <c:v>93</c:v>
                </c:pt>
                <c:pt idx="3">
                  <c:v>93</c:v>
                </c:pt>
                <c:pt idx="4">
                  <c:v>93</c:v>
                </c:pt>
                <c:pt idx="5">
                  <c:v>93</c:v>
                </c:pt>
                <c:pt idx="6">
                  <c:v>93</c:v>
                </c:pt>
                <c:pt idx="7">
                  <c:v>93</c:v>
                </c:pt>
                <c:pt idx="8">
                  <c:v>93</c:v>
                </c:pt>
                <c:pt idx="9">
                  <c:v>93</c:v>
                </c:pt>
                <c:pt idx="10">
                  <c:v>93</c:v>
                </c:pt>
                <c:pt idx="11">
                  <c:v>93</c:v>
                </c:pt>
                <c:pt idx="12">
                  <c:v>93</c:v>
                </c:pt>
                <c:pt idx="13">
                  <c:v>93</c:v>
                </c:pt>
                <c:pt idx="14">
                  <c:v>93</c:v>
                </c:pt>
                <c:pt idx="15">
                  <c:v>93</c:v>
                </c:pt>
                <c:pt idx="16">
                  <c:v>93</c:v>
                </c:pt>
                <c:pt idx="17">
                  <c:v>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B63-4B95-936C-05DDC8BF7F2A}"/>
            </c:ext>
          </c:extLst>
        </c:ser>
        <c:ser>
          <c:idx val="10"/>
          <c:order val="10"/>
          <c:tx>
            <c:strRef>
              <c:f>ALP!$L$2</c:f>
              <c:strCache>
                <c:ptCount val="1"/>
                <c:pt idx="0">
                  <c:v>9病院平均</c:v>
                </c:pt>
              </c:strCache>
            </c:strRef>
          </c:tx>
          <c:spPr>
            <a:ln w="12700" cap="rnd" cmpd="sng" algn="ctr">
              <a:solidFill>
                <a:srgbClr val="00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000000"/>
              </a:solidFill>
              <a:ln w="9525" cap="flat" cmpd="sng" algn="ctr">
                <a:solidFill>
                  <a:srgbClr val="000000"/>
                </a:solidFill>
                <a:prstDash val="solid"/>
                <a:round/>
              </a:ln>
            </c:spPr>
          </c:marker>
          <c:cat>
            <c:numRef>
              <c:f>ALP!$A$3:$A$20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ALP!$L$3:$L$20</c:f>
              <c:numCache>
                <c:formatCode>0.0</c:formatCode>
                <c:ptCount val="18"/>
                <c:pt idx="0">
                  <c:v>91.930175626175625</c:v>
                </c:pt>
                <c:pt idx="1">
                  <c:v>92.480330839453174</c:v>
                </c:pt>
                <c:pt idx="2">
                  <c:v>92.266564653628492</c:v>
                </c:pt>
                <c:pt idx="3">
                  <c:v>92.749147681294744</c:v>
                </c:pt>
                <c:pt idx="4">
                  <c:v>92.198512311116133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B63-4B95-936C-05DDC8BF7F2A}"/>
            </c:ext>
          </c:extLst>
        </c:ser>
        <c:ser>
          <c:idx val="11"/>
          <c:order val="11"/>
          <c:tx>
            <c:strRef>
              <c:f>ALP!$M$2</c:f>
              <c:strCache>
                <c:ptCount val="1"/>
                <c:pt idx="0">
                  <c:v>R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triangle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ALP!$A$3:$A$20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ALP!$M$3:$M$20</c:f>
              <c:numCache>
                <c:formatCode>0.0</c:formatCode>
                <c:ptCount val="18"/>
                <c:pt idx="0">
                  <c:v>5.0720000000000027</c:v>
                </c:pt>
                <c:pt idx="1">
                  <c:v>3.4916666666666742</c:v>
                </c:pt>
                <c:pt idx="2">
                  <c:v>5.144999999999996</c:v>
                </c:pt>
                <c:pt idx="3">
                  <c:v>4.025833333333324</c:v>
                </c:pt>
                <c:pt idx="4">
                  <c:v>4.5430000000000064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B63-4B95-936C-05DDC8BF7F2A}"/>
            </c:ext>
          </c:extLst>
        </c:ser>
        <c:ser>
          <c:idx val="12"/>
          <c:order val="12"/>
          <c:tx>
            <c:strRef>
              <c:f>ALP!$N$2</c:f>
              <c:strCache>
                <c:ptCount val="1"/>
                <c:pt idx="0">
                  <c:v>下限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ALP!$A$3:$A$20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ALP!$N$3:$N$20</c:f>
              <c:numCache>
                <c:formatCode>General</c:formatCode>
                <c:ptCount val="18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B63-4B95-936C-05DDC8BF7F2A}"/>
            </c:ext>
          </c:extLst>
        </c:ser>
        <c:ser>
          <c:idx val="13"/>
          <c:order val="13"/>
          <c:tx>
            <c:strRef>
              <c:f>ALP!$O$2</c:f>
              <c:strCache>
                <c:ptCount val="1"/>
                <c:pt idx="0">
                  <c:v>上限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ALP!$A$3:$A$20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ALP!$O$3:$O$20</c:f>
              <c:numCache>
                <c:formatCode>General</c:formatCode>
                <c:ptCount val="18"/>
                <c:pt idx="0">
                  <c:v>98</c:v>
                </c:pt>
                <c:pt idx="1">
                  <c:v>98</c:v>
                </c:pt>
                <c:pt idx="2">
                  <c:v>98</c:v>
                </c:pt>
                <c:pt idx="3">
                  <c:v>98</c:v>
                </c:pt>
                <c:pt idx="4">
                  <c:v>98</c:v>
                </c:pt>
                <c:pt idx="5">
                  <c:v>98</c:v>
                </c:pt>
                <c:pt idx="6">
                  <c:v>98</c:v>
                </c:pt>
                <c:pt idx="7">
                  <c:v>98</c:v>
                </c:pt>
                <c:pt idx="8">
                  <c:v>98</c:v>
                </c:pt>
                <c:pt idx="9">
                  <c:v>98</c:v>
                </c:pt>
                <c:pt idx="10">
                  <c:v>98</c:v>
                </c:pt>
                <c:pt idx="11">
                  <c:v>98</c:v>
                </c:pt>
                <c:pt idx="12">
                  <c:v>98</c:v>
                </c:pt>
                <c:pt idx="13">
                  <c:v>98</c:v>
                </c:pt>
                <c:pt idx="14">
                  <c:v>98</c:v>
                </c:pt>
                <c:pt idx="15">
                  <c:v>98</c:v>
                </c:pt>
                <c:pt idx="16">
                  <c:v>98</c:v>
                </c:pt>
                <c:pt idx="17">
                  <c:v>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B63-4B95-936C-05DDC8BF7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702720"/>
        <c:axId val="126704640"/>
      </c:lineChart>
      <c:catAx>
        <c:axId val="12670272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26704640"/>
        <c:crosses val="autoZero"/>
        <c:auto val="0"/>
        <c:lblAlgn val="ctr"/>
        <c:lblOffset val="100"/>
        <c:tickLblSkip val="1"/>
        <c:noMultiLvlLbl val="0"/>
      </c:catAx>
      <c:valAx>
        <c:axId val="126704640"/>
        <c:scaling>
          <c:orientation val="minMax"/>
          <c:max val="103"/>
          <c:min val="83"/>
        </c:scaling>
        <c:delete val="0"/>
        <c:axPos val="l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</c:spPr>
        </c:majorGridlines>
        <c:numFmt formatCode="0.0" sourceLinked="0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26702720"/>
        <c:crosses val="autoZero"/>
        <c:crossBetween val="between"/>
        <c:majorUnit val="5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11"/>
        <c:delete val="1"/>
      </c:legendEntry>
      <c:layout>
        <c:manualLayout>
          <c:xMode val="edge"/>
          <c:yMode val="edge"/>
          <c:x val="0.82984293629964401"/>
          <c:y val="0.116480009368543"/>
          <c:w val="0.15837698065520001"/>
          <c:h val="0.8835199906314570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 spcFirstLastPara="0" vertOverflow="ellipsis" vert="horz" wrap="square" anchor="ctr" anchorCtr="1"/>
        <a:lstStyle/>
        <a:p>
          <a:pPr>
            <a:defRPr lang="ja-JP" sz="1200" b="0" i="0" u="none" strike="noStrike" kern="1200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</c:spPr>
  <c:txPr>
    <a:bodyPr/>
    <a:lstStyle/>
    <a:p>
      <a:pPr>
        <a:defRPr lang="ja-JP" sz="1600" b="0" i="0" u="none" strike="noStrike" baseline="0">
          <a:solidFill>
            <a:srgbClr val="000000"/>
          </a:solidFill>
          <a:latin typeface="ＭＳ Ｐゴシック" panose="020B0600070205080204" charset="-128"/>
          <a:ea typeface="ＭＳ Ｐゴシック" panose="020B0600070205080204" charset="-128"/>
          <a:cs typeface="ＭＳ Ｐゴシック" panose="020B0600070205080204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4044783445475807E-2"/>
          <c:y val="8.91938250428852E-2"/>
          <c:w val="0.73145225592390595"/>
          <c:h val="0.76843910806174998"/>
        </c:manualLayout>
      </c:layout>
      <c:lineChart>
        <c:grouping val="standard"/>
        <c:varyColors val="0"/>
        <c:ser>
          <c:idx val="0"/>
          <c:order val="0"/>
          <c:tx>
            <c:strRef>
              <c:f>LD!$B$2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 cap="rnd" cmpd="sng" algn="ctr">
              <a:solidFill>
                <a:srgbClr val="0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80"/>
              </a:solidFill>
              <a:ln w="9525" cap="flat" cmpd="sng" algn="ctr">
                <a:solidFill>
                  <a:srgbClr val="000080"/>
                </a:solidFill>
                <a:prstDash val="solid"/>
                <a:round/>
              </a:ln>
            </c:spPr>
          </c:marker>
          <c:cat>
            <c:numRef>
              <c:f>LD!$A$3:$A$20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LD!$B$3:$B$20</c:f>
              <c:numCache>
                <c:formatCode>0.0</c:formatCode>
                <c:ptCount val="18"/>
                <c:pt idx="0">
                  <c:v>275.88888888888891</c:v>
                </c:pt>
                <c:pt idx="1">
                  <c:v>275.90476190476193</c:v>
                </c:pt>
                <c:pt idx="2">
                  <c:v>277.45454545454544</c:v>
                </c:pt>
                <c:pt idx="3">
                  <c:v>277.14999999999998</c:v>
                </c:pt>
                <c:pt idx="4">
                  <c:v>277.55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5A-4C8B-BA6E-6F7E7C71DF87}"/>
            </c:ext>
          </c:extLst>
        </c:ser>
        <c:ser>
          <c:idx val="1"/>
          <c:order val="1"/>
          <c:tx>
            <c:strRef>
              <c:f>LD!$C$2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 cap="rnd" cmpd="sng" algn="ctr">
              <a:solidFill>
                <a:srgbClr val="FF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00FF"/>
              </a:solidFill>
              <a:ln w="9525" cap="flat" cmpd="sng" algn="ctr">
                <a:solidFill>
                  <a:srgbClr val="FF00FF"/>
                </a:solidFill>
                <a:prstDash val="solid"/>
                <a:round/>
              </a:ln>
            </c:spPr>
          </c:marker>
          <c:cat>
            <c:numRef>
              <c:f>LD!$A$3:$A$20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LD!$C$3:$C$20</c:f>
              <c:numCache>
                <c:formatCode>0.0</c:formatCode>
                <c:ptCount val="18"/>
                <c:pt idx="0">
                  <c:v>281.63255813953492</c:v>
                </c:pt>
                <c:pt idx="1">
                  <c:v>281.20945945945948</c:v>
                </c:pt>
                <c:pt idx="2">
                  <c:v>281.73563218390808</c:v>
                </c:pt>
                <c:pt idx="3">
                  <c:v>278.99746835443028</c:v>
                </c:pt>
                <c:pt idx="4">
                  <c:v>279.43571428571425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5A-4C8B-BA6E-6F7E7C71DF87}"/>
            </c:ext>
          </c:extLst>
        </c:ser>
        <c:ser>
          <c:idx val="2"/>
          <c:order val="2"/>
          <c:tx>
            <c:strRef>
              <c:f>LD!$D$2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 cap="rnd" cmpd="sng" algn="ctr">
              <a:solidFill>
                <a:srgbClr val="FF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FF00"/>
              </a:solidFill>
              <a:ln w="9525" cap="flat" cmpd="sng" algn="ctr">
                <a:solidFill>
                  <a:srgbClr val="FFFF00"/>
                </a:solidFill>
                <a:prstDash val="solid"/>
                <a:round/>
              </a:ln>
            </c:spPr>
          </c:marker>
          <c:cat>
            <c:numRef>
              <c:f>LD!$A$3:$A$20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LD!$D$3:$D$20</c:f>
              <c:numCache>
                <c:formatCode>0.0</c:formatCode>
                <c:ptCount val="18"/>
                <c:pt idx="0">
                  <c:v>278.83333333333297</c:v>
                </c:pt>
                <c:pt idx="1">
                  <c:v>277.8125</c:v>
                </c:pt>
                <c:pt idx="2">
                  <c:v>280.04761904761898</c:v>
                </c:pt>
                <c:pt idx="3">
                  <c:v>277.86666666666702</c:v>
                </c:pt>
                <c:pt idx="4">
                  <c:v>277.6875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B5A-4C8B-BA6E-6F7E7C71DF87}"/>
            </c:ext>
          </c:extLst>
        </c:ser>
        <c:ser>
          <c:idx val="4"/>
          <c:order val="3"/>
          <c:tx>
            <c:strRef>
              <c:f>LD!$E$2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 cap="rnd" cmpd="sng" algn="ctr">
              <a:solidFill>
                <a:srgbClr val="00FF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FF"/>
              </a:solidFill>
              <a:ln w="9525" cap="flat" cmpd="sng" algn="ctr">
                <a:solidFill>
                  <a:srgbClr val="00FFFF"/>
                </a:solidFill>
                <a:prstDash val="solid"/>
                <a:round/>
              </a:ln>
            </c:spPr>
          </c:marker>
          <c:cat>
            <c:numRef>
              <c:f>LD!$A$3:$A$20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LD!$E$3:$E$20</c:f>
              <c:numCache>
                <c:formatCode>0.0</c:formatCode>
                <c:ptCount val="18"/>
                <c:pt idx="0">
                  <c:v>275.31700000000001</c:v>
                </c:pt>
                <c:pt idx="1">
                  <c:v>275.38600000000002</c:v>
                </c:pt>
                <c:pt idx="2">
                  <c:v>274.69400000000002</c:v>
                </c:pt>
                <c:pt idx="3">
                  <c:v>275.96199999999999</c:v>
                </c:pt>
                <c:pt idx="4">
                  <c:v>274.03300000000002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B5A-4C8B-BA6E-6F7E7C71DF87}"/>
            </c:ext>
          </c:extLst>
        </c:ser>
        <c:ser>
          <c:idx val="6"/>
          <c:order val="4"/>
          <c:tx>
            <c:strRef>
              <c:f>LD!$F$2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 cap="rnd" cmpd="sng" algn="ctr">
              <a:solidFill>
                <a:srgbClr val="008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8080"/>
              </a:solidFill>
              <a:ln w="9525" cap="flat" cmpd="sng" algn="ctr">
                <a:solidFill>
                  <a:srgbClr val="008080"/>
                </a:solidFill>
                <a:prstDash val="solid"/>
                <a:round/>
              </a:ln>
            </c:spPr>
          </c:marker>
          <c:cat>
            <c:numRef>
              <c:f>LD!$A$3:$A$20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LD!$F$3:$F$20</c:f>
              <c:numCache>
                <c:formatCode>0.0</c:formatCode>
                <c:ptCount val="18"/>
                <c:pt idx="0">
                  <c:v>277.41999999999996</c:v>
                </c:pt>
                <c:pt idx="1">
                  <c:v>278.16666666666669</c:v>
                </c:pt>
                <c:pt idx="2">
                  <c:v>277.32499999999999</c:v>
                </c:pt>
                <c:pt idx="3">
                  <c:v>276.93333333333334</c:v>
                </c:pt>
                <c:pt idx="4">
                  <c:v>276.69130434782613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B5A-4C8B-BA6E-6F7E7C71DF87}"/>
            </c:ext>
          </c:extLst>
        </c:ser>
        <c:ser>
          <c:idx val="7"/>
          <c:order val="5"/>
          <c:tx>
            <c:strRef>
              <c:f>LD!$G$2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 cap="rnd" cmpd="sng" algn="ctr">
              <a:solidFill>
                <a:srgbClr val="00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00"/>
              </a:solidFill>
              <a:ln w="9525" cap="flat" cmpd="sng" algn="ctr">
                <a:solidFill>
                  <a:srgbClr val="00FF00"/>
                </a:solidFill>
                <a:prstDash val="solid"/>
                <a:round/>
              </a:ln>
            </c:spPr>
          </c:marker>
          <c:cat>
            <c:numRef>
              <c:f>LD!$A$3:$A$20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LD!$G$3:$G$20</c:f>
              <c:numCache>
                <c:formatCode>0.0</c:formatCode>
                <c:ptCount val="18"/>
                <c:pt idx="0">
                  <c:v>279.2</c:v>
                </c:pt>
                <c:pt idx="1">
                  <c:v>278.57799999999997</c:v>
                </c:pt>
                <c:pt idx="2">
                  <c:v>277.14400000000001</c:v>
                </c:pt>
                <c:pt idx="3">
                  <c:v>276.46499999999997</c:v>
                </c:pt>
                <c:pt idx="4">
                  <c:v>277.88299999999998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B5A-4C8B-BA6E-6F7E7C71DF87}"/>
            </c:ext>
          </c:extLst>
        </c:ser>
        <c:ser>
          <c:idx val="8"/>
          <c:order val="6"/>
          <c:tx>
            <c:strRef>
              <c:f>LD!$H$2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 cap="rnd" cmpd="sng" algn="ctr">
              <a:solidFill>
                <a:srgbClr val="00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FF"/>
              </a:solidFill>
              <a:ln w="9525" cap="flat" cmpd="sng" algn="ctr">
                <a:solidFill>
                  <a:srgbClr val="0000FF"/>
                </a:solidFill>
                <a:prstDash val="solid"/>
                <a:round/>
              </a:ln>
            </c:spPr>
          </c:marker>
          <c:cat>
            <c:numRef>
              <c:f>LD!$A$3:$A$20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LD!$H$3:$H$20</c:f>
              <c:numCache>
                <c:formatCode>0.0</c:formatCode>
                <c:ptCount val="18"/>
                <c:pt idx="0">
                  <c:v>279.8</c:v>
                </c:pt>
                <c:pt idx="1">
                  <c:v>279.10000000000002</c:v>
                </c:pt>
                <c:pt idx="2">
                  <c:v>279.10000000000002</c:v>
                </c:pt>
                <c:pt idx="3">
                  <c:v>278.7</c:v>
                </c:pt>
                <c:pt idx="4">
                  <c:v>279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B5A-4C8B-BA6E-6F7E7C71DF87}"/>
            </c:ext>
          </c:extLst>
        </c:ser>
        <c:ser>
          <c:idx val="3"/>
          <c:order val="7"/>
          <c:tx>
            <c:strRef>
              <c:f>LD!$I$2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 cap="rnd" cmpd="sng" algn="ctr">
              <a:solidFill>
                <a:srgbClr val="FF66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6600"/>
              </a:solidFill>
              <a:ln w="9525" cap="flat" cmpd="sng" algn="ctr">
                <a:solidFill>
                  <a:srgbClr val="FF6600"/>
                </a:solidFill>
                <a:prstDash val="solid"/>
                <a:round/>
              </a:ln>
            </c:spPr>
          </c:marker>
          <c:cat>
            <c:numRef>
              <c:f>LD!$A$3:$A$20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LD!$I$3:$I$20</c:f>
              <c:numCache>
                <c:formatCode>0.0</c:formatCode>
                <c:ptCount val="18"/>
                <c:pt idx="1">
                  <c:v>281.02999999999997</c:v>
                </c:pt>
                <c:pt idx="2">
                  <c:v>280.8</c:v>
                </c:pt>
                <c:pt idx="3">
                  <c:v>281.29000000000002</c:v>
                </c:pt>
                <c:pt idx="4">
                  <c:v>280.52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B5A-4C8B-BA6E-6F7E7C71DF87}"/>
            </c:ext>
          </c:extLst>
        </c:ser>
        <c:ser>
          <c:idx val="14"/>
          <c:order val="8"/>
          <c:tx>
            <c:strRef>
              <c:f>LD!$J$2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 cap="rnd" cmpd="sng" algn="ctr">
              <a:solidFill>
                <a:srgbClr val="8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800080"/>
              </a:solidFill>
              <a:ln w="9525" cap="flat" cmpd="sng" algn="ctr">
                <a:solidFill>
                  <a:srgbClr val="800080"/>
                </a:solidFill>
                <a:prstDash val="solid"/>
                <a:round/>
              </a:ln>
            </c:spPr>
          </c:marker>
          <c:cat>
            <c:numRef>
              <c:f>LD!$A$3:$A$20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LD!$J$3:$J$20</c:f>
              <c:numCache>
                <c:formatCode>0.0</c:formatCode>
                <c:ptCount val="18"/>
                <c:pt idx="1">
                  <c:v>274.68421052631578</c:v>
                </c:pt>
                <c:pt idx="2">
                  <c:v>274.93333333333334</c:v>
                </c:pt>
                <c:pt idx="3">
                  <c:v>275</c:v>
                </c:pt>
                <c:pt idx="4">
                  <c:v>275.84615384615387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B5A-4C8B-BA6E-6F7E7C71DF87}"/>
            </c:ext>
          </c:extLst>
        </c:ser>
        <c:ser>
          <c:idx val="9"/>
          <c:order val="9"/>
          <c:tx>
            <c:strRef>
              <c:f>LD!$K$2</c:f>
              <c:strCache>
                <c:ptCount val="1"/>
                <c:pt idx="0">
                  <c:v>認証値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LD!$A$3:$A$20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LD!$K$3:$K$20</c:f>
              <c:numCache>
                <c:formatCode>0</c:formatCode>
                <c:ptCount val="18"/>
                <c:pt idx="0">
                  <c:v>278</c:v>
                </c:pt>
                <c:pt idx="1">
                  <c:v>278</c:v>
                </c:pt>
                <c:pt idx="2">
                  <c:v>278</c:v>
                </c:pt>
                <c:pt idx="3">
                  <c:v>278</c:v>
                </c:pt>
                <c:pt idx="4">
                  <c:v>278</c:v>
                </c:pt>
                <c:pt idx="5">
                  <c:v>278</c:v>
                </c:pt>
                <c:pt idx="6">
                  <c:v>278</c:v>
                </c:pt>
                <c:pt idx="7">
                  <c:v>278</c:v>
                </c:pt>
                <c:pt idx="8">
                  <c:v>278</c:v>
                </c:pt>
                <c:pt idx="9">
                  <c:v>278</c:v>
                </c:pt>
                <c:pt idx="10">
                  <c:v>278</c:v>
                </c:pt>
                <c:pt idx="11">
                  <c:v>278</c:v>
                </c:pt>
                <c:pt idx="12">
                  <c:v>278</c:v>
                </c:pt>
                <c:pt idx="13">
                  <c:v>278</c:v>
                </c:pt>
                <c:pt idx="14">
                  <c:v>278</c:v>
                </c:pt>
                <c:pt idx="15">
                  <c:v>278</c:v>
                </c:pt>
                <c:pt idx="16">
                  <c:v>278</c:v>
                </c:pt>
                <c:pt idx="17">
                  <c:v>278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B5A-4C8B-BA6E-6F7E7C71DF87}"/>
            </c:ext>
          </c:extLst>
        </c:ser>
        <c:ser>
          <c:idx val="10"/>
          <c:order val="10"/>
          <c:tx>
            <c:strRef>
              <c:f>LD!$L$2</c:f>
              <c:strCache>
                <c:ptCount val="1"/>
                <c:pt idx="0">
                  <c:v>9病院平均</c:v>
                </c:pt>
              </c:strCache>
            </c:strRef>
          </c:tx>
          <c:spPr>
            <a:ln w="12700" cap="rnd" cmpd="sng" algn="ctr">
              <a:solidFill>
                <a:srgbClr val="000000"/>
              </a:solidFill>
              <a:prstDash val="solid"/>
              <a:round/>
            </a:ln>
          </c:spPr>
          <c:marker>
            <c:symbol val="square"/>
            <c:size val="5"/>
            <c:spPr>
              <a:solidFill>
                <a:srgbClr val="000000"/>
              </a:solidFill>
              <a:ln w="9525" cap="flat" cmpd="sng" algn="ctr">
                <a:solidFill>
                  <a:srgbClr val="000000"/>
                </a:solidFill>
                <a:prstDash val="solid"/>
                <a:round/>
              </a:ln>
            </c:spPr>
          </c:marker>
          <c:cat>
            <c:numRef>
              <c:f>LD!$A$3:$A$20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LD!$L$3:$L$20</c:f>
              <c:numCache>
                <c:formatCode>0.0</c:formatCode>
                <c:ptCount val="18"/>
                <c:pt idx="0">
                  <c:v>278.29882576596526</c:v>
                </c:pt>
                <c:pt idx="1">
                  <c:v>277.98573317302271</c:v>
                </c:pt>
                <c:pt idx="2">
                  <c:v>278.13712555771178</c:v>
                </c:pt>
                <c:pt idx="3">
                  <c:v>277.59605203938122</c:v>
                </c:pt>
                <c:pt idx="4">
                  <c:v>277.62740805329935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B5A-4C8B-BA6E-6F7E7C71DF87}"/>
            </c:ext>
          </c:extLst>
        </c:ser>
        <c:ser>
          <c:idx val="11"/>
          <c:order val="11"/>
          <c:tx>
            <c:strRef>
              <c:f>LD!$M$2</c:f>
              <c:strCache>
                <c:ptCount val="1"/>
                <c:pt idx="0">
                  <c:v>R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triangle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LD!$A$3:$A$20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LD!$M$3:$M$20</c:f>
              <c:numCache>
                <c:formatCode>0.0</c:formatCode>
                <c:ptCount val="18"/>
                <c:pt idx="0">
                  <c:v>6.3155581395349145</c:v>
                </c:pt>
                <c:pt idx="1">
                  <c:v>6.5252489331437005</c:v>
                </c:pt>
                <c:pt idx="2">
                  <c:v>7.0416321839080638</c:v>
                </c:pt>
                <c:pt idx="3">
                  <c:v>6.2900000000000205</c:v>
                </c:pt>
                <c:pt idx="4">
                  <c:v>6.4869999999999663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2B5A-4C8B-BA6E-6F7E7C71DF87}"/>
            </c:ext>
          </c:extLst>
        </c:ser>
        <c:ser>
          <c:idx val="12"/>
          <c:order val="12"/>
          <c:tx>
            <c:strRef>
              <c:f>LD!$N$2</c:f>
              <c:strCache>
                <c:ptCount val="1"/>
                <c:pt idx="0">
                  <c:v>下限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LD!$A$3:$A$20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LD!$N$3:$N$20</c:f>
              <c:numCache>
                <c:formatCode>General</c:formatCode>
                <c:ptCount val="18"/>
                <c:pt idx="0">
                  <c:v>264</c:v>
                </c:pt>
                <c:pt idx="1">
                  <c:v>264</c:v>
                </c:pt>
                <c:pt idx="2">
                  <c:v>264</c:v>
                </c:pt>
                <c:pt idx="3">
                  <c:v>264</c:v>
                </c:pt>
                <c:pt idx="4">
                  <c:v>264</c:v>
                </c:pt>
                <c:pt idx="5">
                  <c:v>264</c:v>
                </c:pt>
                <c:pt idx="6">
                  <c:v>264</c:v>
                </c:pt>
                <c:pt idx="7">
                  <c:v>264</c:v>
                </c:pt>
                <c:pt idx="8">
                  <c:v>264</c:v>
                </c:pt>
                <c:pt idx="9">
                  <c:v>264</c:v>
                </c:pt>
                <c:pt idx="10">
                  <c:v>264</c:v>
                </c:pt>
                <c:pt idx="11">
                  <c:v>264</c:v>
                </c:pt>
                <c:pt idx="12">
                  <c:v>264</c:v>
                </c:pt>
                <c:pt idx="13">
                  <c:v>264</c:v>
                </c:pt>
                <c:pt idx="14">
                  <c:v>264</c:v>
                </c:pt>
                <c:pt idx="15">
                  <c:v>264</c:v>
                </c:pt>
                <c:pt idx="16">
                  <c:v>264</c:v>
                </c:pt>
                <c:pt idx="17">
                  <c:v>264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2B5A-4C8B-BA6E-6F7E7C71DF87}"/>
            </c:ext>
          </c:extLst>
        </c:ser>
        <c:ser>
          <c:idx val="13"/>
          <c:order val="13"/>
          <c:tx>
            <c:strRef>
              <c:f>LD!$O$2</c:f>
              <c:strCache>
                <c:ptCount val="1"/>
                <c:pt idx="0">
                  <c:v>上限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LD!$A$3:$A$20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LD!$O$3:$O$20</c:f>
              <c:numCache>
                <c:formatCode>General</c:formatCode>
                <c:ptCount val="18"/>
                <c:pt idx="0">
                  <c:v>292</c:v>
                </c:pt>
                <c:pt idx="1">
                  <c:v>292</c:v>
                </c:pt>
                <c:pt idx="2">
                  <c:v>292</c:v>
                </c:pt>
                <c:pt idx="3">
                  <c:v>292</c:v>
                </c:pt>
                <c:pt idx="4">
                  <c:v>292</c:v>
                </c:pt>
                <c:pt idx="5">
                  <c:v>292</c:v>
                </c:pt>
                <c:pt idx="6">
                  <c:v>292</c:v>
                </c:pt>
                <c:pt idx="7">
                  <c:v>292</c:v>
                </c:pt>
                <c:pt idx="8">
                  <c:v>292</c:v>
                </c:pt>
                <c:pt idx="9">
                  <c:v>292</c:v>
                </c:pt>
                <c:pt idx="10">
                  <c:v>292</c:v>
                </c:pt>
                <c:pt idx="11">
                  <c:v>292</c:v>
                </c:pt>
                <c:pt idx="12">
                  <c:v>292</c:v>
                </c:pt>
                <c:pt idx="13">
                  <c:v>292</c:v>
                </c:pt>
                <c:pt idx="14">
                  <c:v>292</c:v>
                </c:pt>
                <c:pt idx="15">
                  <c:v>292</c:v>
                </c:pt>
                <c:pt idx="16">
                  <c:v>292</c:v>
                </c:pt>
                <c:pt idx="17">
                  <c:v>292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2B5A-4C8B-BA6E-6F7E7C71DF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717376"/>
        <c:axId val="127719296"/>
      </c:lineChart>
      <c:catAx>
        <c:axId val="12771737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cap="none" spc="0" normalizeH="0" baseline="0">
                <a:solidFill>
                  <a:srgbClr val="000000"/>
                </a:solidFill>
                <a:uFill>
                  <a:solidFill>
                    <a:srgbClr val="000000"/>
                  </a:solidFill>
                </a:u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27719296"/>
        <c:crosses val="autoZero"/>
        <c:auto val="0"/>
        <c:lblAlgn val="ctr"/>
        <c:lblOffset val="100"/>
        <c:tickLblSkip val="1"/>
        <c:noMultiLvlLbl val="0"/>
      </c:catAx>
      <c:valAx>
        <c:axId val="127719296"/>
        <c:scaling>
          <c:orientation val="minMax"/>
          <c:max val="306"/>
          <c:min val="250"/>
        </c:scaling>
        <c:delete val="0"/>
        <c:axPos val="l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</c:spPr>
        </c:majorGridlines>
        <c:numFmt formatCode="0.0" sourceLinked="0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27717376"/>
        <c:crosses val="autoZero"/>
        <c:crossBetween val="between"/>
        <c:majorUnit val="14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11"/>
        <c:delete val="1"/>
      </c:legendEntry>
      <c:layout>
        <c:manualLayout>
          <c:xMode val="edge"/>
          <c:yMode val="edge"/>
          <c:x val="0.82546032064463304"/>
          <c:y val="0.113333797877035"/>
          <c:w val="0.15879265091863501"/>
          <c:h val="0.84000278726221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 spcFirstLastPara="0" vertOverflow="ellipsis" vert="horz" wrap="square" anchor="ctr" anchorCtr="1"/>
        <a:lstStyle/>
        <a:p>
          <a:pPr>
            <a:defRPr lang="ja-JP" sz="1200" b="0" i="0" u="none" strike="noStrike" kern="1200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</c:spPr>
  <c:txPr>
    <a:bodyPr/>
    <a:lstStyle/>
    <a:p>
      <a:pPr>
        <a:defRPr lang="ja-JP" sz="1600" b="0" i="0" u="none" strike="noStrike" baseline="0">
          <a:solidFill>
            <a:srgbClr val="000000"/>
          </a:solidFill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5718063931740007E-2"/>
          <c:y val="8.5245901639344202E-2"/>
          <c:w val="0.69712838171632496"/>
          <c:h val="0.72786885245904198"/>
        </c:manualLayout>
      </c:layout>
      <c:lineChart>
        <c:grouping val="standard"/>
        <c:varyColors val="0"/>
        <c:ser>
          <c:idx val="0"/>
          <c:order val="0"/>
          <c:tx>
            <c:strRef>
              <c:f>CPK!$B$2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 cap="rnd" cmpd="sng" algn="ctr">
              <a:solidFill>
                <a:srgbClr val="0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80"/>
              </a:solidFill>
              <a:ln w="9525" cap="flat" cmpd="sng" algn="ctr">
                <a:solidFill>
                  <a:srgbClr val="000080"/>
                </a:solidFill>
                <a:prstDash val="solid"/>
                <a:round/>
              </a:ln>
            </c:spPr>
          </c:marker>
          <c:cat>
            <c:numRef>
              <c:f>CPK!$A$3:$A$20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CPK!$B$3:$B$20</c:f>
              <c:numCache>
                <c:formatCode>0.0</c:formatCode>
                <c:ptCount val="18"/>
                <c:pt idx="0">
                  <c:v>321.66666666666669</c:v>
                </c:pt>
                <c:pt idx="1">
                  <c:v>321.28571428571428</c:v>
                </c:pt>
                <c:pt idx="2">
                  <c:v>321.31818181818181</c:v>
                </c:pt>
                <c:pt idx="3">
                  <c:v>323</c:v>
                </c:pt>
                <c:pt idx="4">
                  <c:v>321.45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27-41DA-A462-CF53C3B97608}"/>
            </c:ext>
          </c:extLst>
        </c:ser>
        <c:ser>
          <c:idx val="1"/>
          <c:order val="1"/>
          <c:tx>
            <c:strRef>
              <c:f>CPK!$C$2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 cap="rnd" cmpd="sng" algn="ctr">
              <a:solidFill>
                <a:srgbClr val="FF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00FF"/>
              </a:solidFill>
              <a:ln w="9525" cap="flat" cmpd="sng" algn="ctr">
                <a:solidFill>
                  <a:srgbClr val="FF00FF"/>
                </a:solidFill>
                <a:prstDash val="solid"/>
                <a:round/>
              </a:ln>
            </c:spPr>
          </c:marker>
          <c:cat>
            <c:numRef>
              <c:f>CPK!$A$3:$A$20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CPK!$C$3:$C$20</c:f>
              <c:numCache>
                <c:formatCode>0.0</c:formatCode>
                <c:ptCount val="18"/>
                <c:pt idx="0">
                  <c:v>319.43243243243245</c:v>
                </c:pt>
                <c:pt idx="1">
                  <c:v>319.57499999999999</c:v>
                </c:pt>
                <c:pt idx="2">
                  <c:v>319.375</c:v>
                </c:pt>
                <c:pt idx="3">
                  <c:v>316.85148514851483</c:v>
                </c:pt>
                <c:pt idx="4">
                  <c:v>316.73737373737373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527-41DA-A462-CF53C3B97608}"/>
            </c:ext>
          </c:extLst>
        </c:ser>
        <c:ser>
          <c:idx val="2"/>
          <c:order val="2"/>
          <c:tx>
            <c:strRef>
              <c:f>CPK!$D$2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 cap="rnd" cmpd="sng" algn="ctr">
              <a:solidFill>
                <a:srgbClr val="FF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FF00"/>
              </a:solidFill>
              <a:ln w="9525" cap="flat" cmpd="sng" algn="ctr">
                <a:solidFill>
                  <a:srgbClr val="FFFF00"/>
                </a:solidFill>
                <a:prstDash val="solid"/>
                <a:round/>
              </a:ln>
            </c:spPr>
          </c:marker>
          <c:cat>
            <c:numRef>
              <c:f>CPK!$A$3:$A$20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CPK!$D$3:$D$20</c:f>
              <c:numCache>
                <c:formatCode>0.0</c:formatCode>
                <c:ptCount val="18"/>
                <c:pt idx="0">
                  <c:v>325.84615384615398</c:v>
                </c:pt>
                <c:pt idx="1">
                  <c:v>320.25</c:v>
                </c:pt>
                <c:pt idx="2">
                  <c:v>319.38095238095201</c:v>
                </c:pt>
                <c:pt idx="3">
                  <c:v>320.38888888888903</c:v>
                </c:pt>
                <c:pt idx="4">
                  <c:v>317.55555555555554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527-41DA-A462-CF53C3B97608}"/>
            </c:ext>
          </c:extLst>
        </c:ser>
        <c:ser>
          <c:idx val="4"/>
          <c:order val="3"/>
          <c:tx>
            <c:strRef>
              <c:f>CPK!$E$2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 cap="rnd" cmpd="sng" algn="ctr">
              <a:solidFill>
                <a:srgbClr val="00FF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FF"/>
              </a:solidFill>
              <a:ln w="9525" cap="flat" cmpd="sng" algn="ctr">
                <a:solidFill>
                  <a:srgbClr val="00FFFF"/>
                </a:solidFill>
                <a:prstDash val="solid"/>
                <a:round/>
              </a:ln>
            </c:spPr>
          </c:marker>
          <c:cat>
            <c:numRef>
              <c:f>CPK!$A$3:$A$20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CPK!$E$3:$E$20</c:f>
              <c:numCache>
                <c:formatCode>0.0</c:formatCode>
                <c:ptCount val="18"/>
                <c:pt idx="0">
                  <c:v>320.86700000000002</c:v>
                </c:pt>
                <c:pt idx="1">
                  <c:v>323.31099999999998</c:v>
                </c:pt>
                <c:pt idx="2">
                  <c:v>322.452</c:v>
                </c:pt>
                <c:pt idx="3">
                  <c:v>322.20400000000001</c:v>
                </c:pt>
                <c:pt idx="4">
                  <c:v>320.61700000000002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527-41DA-A462-CF53C3B97608}"/>
            </c:ext>
          </c:extLst>
        </c:ser>
        <c:ser>
          <c:idx val="6"/>
          <c:order val="4"/>
          <c:tx>
            <c:strRef>
              <c:f>CPK!$F$2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 cap="rnd" cmpd="sng" algn="ctr">
              <a:solidFill>
                <a:srgbClr val="008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8080"/>
              </a:solidFill>
              <a:ln w="9525" cap="flat" cmpd="sng" algn="ctr">
                <a:solidFill>
                  <a:srgbClr val="008080"/>
                </a:solidFill>
                <a:prstDash val="solid"/>
                <a:round/>
              </a:ln>
            </c:spPr>
          </c:marker>
          <c:cat>
            <c:numRef>
              <c:f>CPK!$A$3:$A$20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CPK!$F$3:$F$20</c:f>
              <c:numCache>
                <c:formatCode>0.0</c:formatCode>
                <c:ptCount val="18"/>
                <c:pt idx="0">
                  <c:v>320.2</c:v>
                </c:pt>
                <c:pt idx="1">
                  <c:v>319.67083333333335</c:v>
                </c:pt>
                <c:pt idx="2">
                  <c:v>319.04166666666669</c:v>
                </c:pt>
                <c:pt idx="3">
                  <c:v>319.58750000000003</c:v>
                </c:pt>
                <c:pt idx="4">
                  <c:v>319.22173913043474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527-41DA-A462-CF53C3B97608}"/>
            </c:ext>
          </c:extLst>
        </c:ser>
        <c:ser>
          <c:idx val="7"/>
          <c:order val="5"/>
          <c:tx>
            <c:strRef>
              <c:f>CPK!$G$2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 cap="rnd" cmpd="sng" algn="ctr">
              <a:solidFill>
                <a:srgbClr val="00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00"/>
              </a:solidFill>
              <a:ln w="9525" cap="flat" cmpd="sng" algn="ctr">
                <a:solidFill>
                  <a:srgbClr val="00FF00"/>
                </a:solidFill>
                <a:prstDash val="solid"/>
                <a:round/>
              </a:ln>
            </c:spPr>
          </c:marker>
          <c:cat>
            <c:numRef>
              <c:f>CPK!$A$3:$A$20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CPK!$G$3:$G$20</c:f>
              <c:numCache>
                <c:formatCode>0.0</c:formatCode>
                <c:ptCount val="18"/>
                <c:pt idx="0">
                  <c:v>320.32499999999999</c:v>
                </c:pt>
                <c:pt idx="1">
                  <c:v>319.95400000000001</c:v>
                </c:pt>
                <c:pt idx="2">
                  <c:v>317.58699999999999</c:v>
                </c:pt>
                <c:pt idx="3">
                  <c:v>317.36399999999998</c:v>
                </c:pt>
                <c:pt idx="4">
                  <c:v>319.54199999999997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527-41DA-A462-CF53C3B97608}"/>
            </c:ext>
          </c:extLst>
        </c:ser>
        <c:ser>
          <c:idx val="8"/>
          <c:order val="6"/>
          <c:tx>
            <c:strRef>
              <c:f>CPK!$H$2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 cap="rnd" cmpd="sng" algn="ctr">
              <a:solidFill>
                <a:srgbClr val="00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FF"/>
              </a:solidFill>
              <a:ln w="9525" cap="flat" cmpd="sng" algn="ctr">
                <a:solidFill>
                  <a:srgbClr val="0000FF"/>
                </a:solidFill>
                <a:prstDash val="solid"/>
                <a:round/>
              </a:ln>
            </c:spPr>
          </c:marker>
          <c:cat>
            <c:numRef>
              <c:f>CPK!$A$3:$A$20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CPK!$H$3:$H$20</c:f>
              <c:numCache>
                <c:formatCode>0.0</c:formatCode>
                <c:ptCount val="18"/>
                <c:pt idx="0">
                  <c:v>320.60000000000002</c:v>
                </c:pt>
                <c:pt idx="1">
                  <c:v>320.8</c:v>
                </c:pt>
                <c:pt idx="2">
                  <c:v>320</c:v>
                </c:pt>
                <c:pt idx="3">
                  <c:v>321.2</c:v>
                </c:pt>
                <c:pt idx="4">
                  <c:v>321.39999999999998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527-41DA-A462-CF53C3B97608}"/>
            </c:ext>
          </c:extLst>
        </c:ser>
        <c:ser>
          <c:idx val="3"/>
          <c:order val="7"/>
          <c:tx>
            <c:strRef>
              <c:f>CPK!$I$2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 cap="rnd" cmpd="sng" algn="ctr">
              <a:solidFill>
                <a:srgbClr val="FF66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6600"/>
              </a:solidFill>
              <a:ln w="9525" cap="flat" cmpd="sng" algn="ctr">
                <a:solidFill>
                  <a:srgbClr val="FF6600"/>
                </a:solidFill>
                <a:prstDash val="solid"/>
                <a:round/>
              </a:ln>
            </c:spPr>
          </c:marker>
          <c:cat>
            <c:numRef>
              <c:f>CPK!$A$3:$A$20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CPK!$I$3:$I$20</c:f>
              <c:numCache>
                <c:formatCode>0.0</c:formatCode>
                <c:ptCount val="18"/>
                <c:pt idx="1">
                  <c:v>320.64999999999998</c:v>
                </c:pt>
                <c:pt idx="2">
                  <c:v>319.14999999999998</c:v>
                </c:pt>
                <c:pt idx="3">
                  <c:v>318.27</c:v>
                </c:pt>
                <c:pt idx="4">
                  <c:v>316.92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527-41DA-A462-CF53C3B97608}"/>
            </c:ext>
          </c:extLst>
        </c:ser>
        <c:ser>
          <c:idx val="14"/>
          <c:order val="8"/>
          <c:tx>
            <c:strRef>
              <c:f>CPK!$J$2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 cap="rnd" cmpd="sng" algn="ctr">
              <a:solidFill>
                <a:srgbClr val="8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800080"/>
              </a:solidFill>
              <a:ln w="9525" cap="flat" cmpd="sng" algn="ctr">
                <a:solidFill>
                  <a:srgbClr val="800080"/>
                </a:solidFill>
                <a:prstDash val="solid"/>
                <a:round/>
              </a:ln>
            </c:spPr>
          </c:marker>
          <c:cat>
            <c:numRef>
              <c:f>CPK!$A$3:$A$20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CPK!$J$3:$J$20</c:f>
              <c:numCache>
                <c:formatCode>0.0</c:formatCode>
                <c:ptCount val="18"/>
                <c:pt idx="1">
                  <c:v>315.4736842105263</c:v>
                </c:pt>
                <c:pt idx="2">
                  <c:v>314.73333333333335</c:v>
                </c:pt>
                <c:pt idx="3">
                  <c:v>313.33333333333331</c:v>
                </c:pt>
                <c:pt idx="4">
                  <c:v>312.61538461538464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527-41DA-A462-CF53C3B97608}"/>
            </c:ext>
          </c:extLst>
        </c:ser>
        <c:ser>
          <c:idx val="9"/>
          <c:order val="9"/>
          <c:tx>
            <c:strRef>
              <c:f>CPK!$K$2</c:f>
              <c:strCache>
                <c:ptCount val="1"/>
                <c:pt idx="0">
                  <c:v>認証値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CPK!$A$3:$A$20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CPK!$K$3:$K$20</c:f>
              <c:numCache>
                <c:formatCode>0</c:formatCode>
                <c:ptCount val="18"/>
                <c:pt idx="0">
                  <c:v>322</c:v>
                </c:pt>
                <c:pt idx="1">
                  <c:v>322</c:v>
                </c:pt>
                <c:pt idx="2">
                  <c:v>322</c:v>
                </c:pt>
                <c:pt idx="3">
                  <c:v>322</c:v>
                </c:pt>
                <c:pt idx="4">
                  <c:v>322</c:v>
                </c:pt>
                <c:pt idx="5">
                  <c:v>322</c:v>
                </c:pt>
                <c:pt idx="6">
                  <c:v>322</c:v>
                </c:pt>
                <c:pt idx="7">
                  <c:v>322</c:v>
                </c:pt>
                <c:pt idx="8">
                  <c:v>322</c:v>
                </c:pt>
                <c:pt idx="9">
                  <c:v>322</c:v>
                </c:pt>
                <c:pt idx="10">
                  <c:v>322</c:v>
                </c:pt>
                <c:pt idx="11">
                  <c:v>322</c:v>
                </c:pt>
                <c:pt idx="12">
                  <c:v>322</c:v>
                </c:pt>
                <c:pt idx="13">
                  <c:v>322</c:v>
                </c:pt>
                <c:pt idx="14">
                  <c:v>322</c:v>
                </c:pt>
                <c:pt idx="15">
                  <c:v>322</c:v>
                </c:pt>
                <c:pt idx="16">
                  <c:v>322</c:v>
                </c:pt>
                <c:pt idx="17">
                  <c:v>322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527-41DA-A462-CF53C3B97608}"/>
            </c:ext>
          </c:extLst>
        </c:ser>
        <c:ser>
          <c:idx val="10"/>
          <c:order val="10"/>
          <c:tx>
            <c:strRef>
              <c:f>CPK!$L$2</c:f>
              <c:strCache>
                <c:ptCount val="1"/>
                <c:pt idx="0">
                  <c:v>9病院平均</c:v>
                </c:pt>
              </c:strCache>
            </c:strRef>
          </c:tx>
          <c:spPr>
            <a:ln w="12700" cap="rnd" cmpd="sng" algn="ctr">
              <a:solidFill>
                <a:srgbClr val="00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000000"/>
              </a:solidFill>
              <a:ln w="9525" cap="flat" cmpd="sng" algn="ctr">
                <a:solidFill>
                  <a:srgbClr val="000000"/>
                </a:solidFill>
                <a:prstDash val="solid"/>
                <a:round/>
              </a:ln>
            </c:spPr>
          </c:marker>
          <c:cat>
            <c:numRef>
              <c:f>CPK!$A$3:$A$20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CPK!$L$3:$L$20</c:f>
              <c:numCache>
                <c:formatCode>0.0</c:formatCode>
                <c:ptCount val="18"/>
                <c:pt idx="0">
                  <c:v>321.27675042075043</c:v>
                </c:pt>
                <c:pt idx="1">
                  <c:v>320.10780353661931</c:v>
                </c:pt>
                <c:pt idx="2">
                  <c:v>319.22645935545938</c:v>
                </c:pt>
                <c:pt idx="3">
                  <c:v>319.13324526341529</c:v>
                </c:pt>
                <c:pt idx="4">
                  <c:v>318.45100589319435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527-41DA-A462-CF53C3B97608}"/>
            </c:ext>
          </c:extLst>
        </c:ser>
        <c:ser>
          <c:idx val="11"/>
          <c:order val="11"/>
          <c:tx>
            <c:strRef>
              <c:f>CPK!$M$2</c:f>
              <c:strCache>
                <c:ptCount val="1"/>
                <c:pt idx="0">
                  <c:v>R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triangle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CPK!$A$3:$A$20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CPK!$M$3:$M$20</c:f>
              <c:numCache>
                <c:formatCode>0.0</c:formatCode>
                <c:ptCount val="18"/>
                <c:pt idx="0">
                  <c:v>6.4137214137215324</c:v>
                </c:pt>
                <c:pt idx="1">
                  <c:v>7.8373157894736778</c:v>
                </c:pt>
                <c:pt idx="2">
                  <c:v>7.7186666666666497</c:v>
                </c:pt>
                <c:pt idx="3">
                  <c:v>9.6666666666666856</c:v>
                </c:pt>
                <c:pt idx="4">
                  <c:v>8.834615384615347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A527-41DA-A462-CF53C3B97608}"/>
            </c:ext>
          </c:extLst>
        </c:ser>
        <c:ser>
          <c:idx val="12"/>
          <c:order val="12"/>
          <c:tx>
            <c:strRef>
              <c:f>CPK!$N$2</c:f>
              <c:strCache>
                <c:ptCount val="1"/>
                <c:pt idx="0">
                  <c:v>下限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CPK!$A$3:$A$20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CPK!$N$3:$N$20</c:f>
              <c:numCache>
                <c:formatCode>General</c:formatCode>
                <c:ptCount val="18"/>
                <c:pt idx="0">
                  <c:v>305</c:v>
                </c:pt>
                <c:pt idx="1">
                  <c:v>305</c:v>
                </c:pt>
                <c:pt idx="2">
                  <c:v>305</c:v>
                </c:pt>
                <c:pt idx="3">
                  <c:v>305</c:v>
                </c:pt>
                <c:pt idx="4">
                  <c:v>305</c:v>
                </c:pt>
                <c:pt idx="5">
                  <c:v>305</c:v>
                </c:pt>
                <c:pt idx="6">
                  <c:v>305</c:v>
                </c:pt>
                <c:pt idx="7">
                  <c:v>305</c:v>
                </c:pt>
                <c:pt idx="8">
                  <c:v>305</c:v>
                </c:pt>
                <c:pt idx="9">
                  <c:v>305</c:v>
                </c:pt>
                <c:pt idx="10">
                  <c:v>305</c:v>
                </c:pt>
                <c:pt idx="11">
                  <c:v>305</c:v>
                </c:pt>
                <c:pt idx="12">
                  <c:v>305</c:v>
                </c:pt>
                <c:pt idx="13">
                  <c:v>305</c:v>
                </c:pt>
                <c:pt idx="14">
                  <c:v>305</c:v>
                </c:pt>
                <c:pt idx="15">
                  <c:v>305</c:v>
                </c:pt>
                <c:pt idx="16">
                  <c:v>305</c:v>
                </c:pt>
                <c:pt idx="17">
                  <c:v>305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A527-41DA-A462-CF53C3B97608}"/>
            </c:ext>
          </c:extLst>
        </c:ser>
        <c:ser>
          <c:idx val="13"/>
          <c:order val="13"/>
          <c:tx>
            <c:strRef>
              <c:f>CPK!$O$2</c:f>
              <c:strCache>
                <c:ptCount val="1"/>
                <c:pt idx="0">
                  <c:v>上限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CPK!$A$3:$A$20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CPK!$O$3:$O$20</c:f>
              <c:numCache>
                <c:formatCode>General</c:formatCode>
                <c:ptCount val="18"/>
                <c:pt idx="0">
                  <c:v>339</c:v>
                </c:pt>
                <c:pt idx="1">
                  <c:v>339</c:v>
                </c:pt>
                <c:pt idx="2">
                  <c:v>339</c:v>
                </c:pt>
                <c:pt idx="3">
                  <c:v>339</c:v>
                </c:pt>
                <c:pt idx="4">
                  <c:v>339</c:v>
                </c:pt>
                <c:pt idx="5">
                  <c:v>339</c:v>
                </c:pt>
                <c:pt idx="6">
                  <c:v>339</c:v>
                </c:pt>
                <c:pt idx="7">
                  <c:v>339</c:v>
                </c:pt>
                <c:pt idx="8">
                  <c:v>339</c:v>
                </c:pt>
                <c:pt idx="9">
                  <c:v>339</c:v>
                </c:pt>
                <c:pt idx="10">
                  <c:v>339</c:v>
                </c:pt>
                <c:pt idx="11">
                  <c:v>339</c:v>
                </c:pt>
                <c:pt idx="12">
                  <c:v>339</c:v>
                </c:pt>
                <c:pt idx="13">
                  <c:v>339</c:v>
                </c:pt>
                <c:pt idx="14">
                  <c:v>339</c:v>
                </c:pt>
                <c:pt idx="15">
                  <c:v>339</c:v>
                </c:pt>
                <c:pt idx="16">
                  <c:v>339</c:v>
                </c:pt>
                <c:pt idx="17">
                  <c:v>339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A527-41DA-A462-CF53C3B976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363712"/>
        <c:axId val="127365888"/>
      </c:lineChart>
      <c:catAx>
        <c:axId val="12736371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ＭＳ Ｐゴシック" panose="020B0600070205080204" charset="-128"/>
              </a:defRPr>
            </a:pPr>
            <a:endParaRPr lang="ja-JP"/>
          </a:p>
        </c:txPr>
        <c:crossAx val="127365888"/>
        <c:crosses val="autoZero"/>
        <c:auto val="0"/>
        <c:lblAlgn val="ctr"/>
        <c:lblOffset val="100"/>
        <c:tickLblSkip val="1"/>
        <c:noMultiLvlLbl val="0"/>
      </c:catAx>
      <c:valAx>
        <c:axId val="127365888"/>
        <c:scaling>
          <c:orientation val="minMax"/>
          <c:max val="356"/>
          <c:min val="288"/>
        </c:scaling>
        <c:delete val="0"/>
        <c:axPos val="l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</c:spPr>
        </c:majorGridlines>
        <c:numFmt formatCode="0.0" sourceLinked="0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ＭＳ Ｐゴシック" panose="020B0600070205080204" charset="-128"/>
              </a:defRPr>
            </a:pPr>
            <a:endParaRPr lang="ja-JP"/>
          </a:p>
        </c:txPr>
        <c:crossAx val="127363712"/>
        <c:crosses val="autoZero"/>
        <c:crossBetween val="between"/>
        <c:majorUnit val="17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11"/>
        <c:delete val="1"/>
      </c:legendEntry>
      <c:layout>
        <c:manualLayout>
          <c:xMode val="edge"/>
          <c:yMode val="edge"/>
          <c:x val="0.81853837890516901"/>
          <c:y val="0.13770490336435201"/>
          <c:w val="0.16057454843461"/>
          <c:h val="0.8327869243617279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 spcFirstLastPara="0" vertOverflow="ellipsis" vert="horz" wrap="square" anchor="ctr" anchorCtr="1"/>
        <a:lstStyle/>
        <a:p>
          <a:pPr>
            <a:defRPr lang="ja-JP" sz="1200" b="0" i="0" u="none" strike="noStrike" kern="1200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ＭＳ Ｐゴシック" panose="020B0600070205080204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</c:spPr>
  <c:txPr>
    <a:bodyPr/>
    <a:lstStyle/>
    <a:p>
      <a:pPr>
        <a:defRPr lang="ja-JP" sz="1600" b="0" i="0" u="none" strike="noStrike" baseline="0">
          <a:solidFill>
            <a:srgbClr val="000000"/>
          </a:solidFill>
          <a:latin typeface="Meiryo UI" panose="020B0604030504040204" pitchFamily="50" charset="-128"/>
          <a:ea typeface="Meiryo UI" panose="020B0604030504040204" pitchFamily="50" charset="-128"/>
          <a:cs typeface="ＭＳ Ｐゴシック" panose="020B0600070205080204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990892531876094E-2"/>
          <c:y val="8.46740050804448E-2"/>
          <c:w val="0.70371588293324605"/>
          <c:h val="0.73497036409822203"/>
        </c:manualLayout>
      </c:layout>
      <c:lineChart>
        <c:grouping val="standard"/>
        <c:varyColors val="0"/>
        <c:ser>
          <c:idx val="0"/>
          <c:order val="0"/>
          <c:tx>
            <c:strRef>
              <c:f>AMY!$B$2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 cap="rnd" cmpd="sng" algn="ctr">
              <a:solidFill>
                <a:srgbClr val="0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80"/>
              </a:solidFill>
              <a:ln w="9525" cap="flat" cmpd="sng" algn="ctr">
                <a:solidFill>
                  <a:srgbClr val="000080"/>
                </a:solidFill>
                <a:prstDash val="solid"/>
                <a:round/>
              </a:ln>
            </c:spPr>
          </c:marker>
          <c:cat>
            <c:numRef>
              <c:f>AMY!$A$3:$A$20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AMY!$B$3:$B$20</c:f>
              <c:numCache>
                <c:formatCode>0.0</c:formatCode>
                <c:ptCount val="18"/>
                <c:pt idx="0">
                  <c:v>222.55555555555554</c:v>
                </c:pt>
                <c:pt idx="1">
                  <c:v>223.1904761904762</c:v>
                </c:pt>
                <c:pt idx="2">
                  <c:v>222.81818181818181</c:v>
                </c:pt>
                <c:pt idx="3">
                  <c:v>223.4</c:v>
                </c:pt>
                <c:pt idx="4">
                  <c:v>223.3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82-4AEF-9A84-A3086D8B5837}"/>
            </c:ext>
          </c:extLst>
        </c:ser>
        <c:ser>
          <c:idx val="1"/>
          <c:order val="1"/>
          <c:tx>
            <c:strRef>
              <c:f>AMY!$C$2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 cap="rnd" cmpd="sng" algn="ctr">
              <a:solidFill>
                <a:srgbClr val="FF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00FF"/>
              </a:solidFill>
              <a:ln w="9525" cap="flat" cmpd="sng" algn="ctr">
                <a:solidFill>
                  <a:srgbClr val="FF00FF"/>
                </a:solidFill>
                <a:prstDash val="solid"/>
                <a:round/>
              </a:ln>
            </c:spPr>
          </c:marker>
          <c:cat>
            <c:numRef>
              <c:f>AMY!$A$3:$A$20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AMY!$C$3:$C$20</c:f>
              <c:numCache>
                <c:formatCode>0.0</c:formatCode>
                <c:ptCount val="18"/>
                <c:pt idx="0">
                  <c:v>221.80547945205478</c:v>
                </c:pt>
                <c:pt idx="1">
                  <c:v>219.78701298701307</c:v>
                </c:pt>
                <c:pt idx="2">
                  <c:v>220.45543478260876</c:v>
                </c:pt>
                <c:pt idx="3">
                  <c:v>219.80843373493983</c:v>
                </c:pt>
                <c:pt idx="4">
                  <c:v>220.90340909090912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82-4AEF-9A84-A3086D8B5837}"/>
            </c:ext>
          </c:extLst>
        </c:ser>
        <c:ser>
          <c:idx val="2"/>
          <c:order val="2"/>
          <c:tx>
            <c:strRef>
              <c:f>AMY!$D$2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 cap="rnd" cmpd="sng" algn="ctr">
              <a:solidFill>
                <a:srgbClr val="FF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FF00"/>
              </a:solidFill>
              <a:ln w="9525" cap="flat" cmpd="sng" algn="ctr">
                <a:solidFill>
                  <a:srgbClr val="FFFF00"/>
                </a:solidFill>
                <a:prstDash val="solid"/>
                <a:round/>
              </a:ln>
            </c:spPr>
          </c:marker>
          <c:cat>
            <c:numRef>
              <c:f>AMY!$A$3:$A$20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AMY!$D$3:$D$20</c:f>
              <c:numCache>
                <c:formatCode>0.0</c:formatCode>
                <c:ptCount val="18"/>
                <c:pt idx="0">
                  <c:v>220.944444444444</c:v>
                </c:pt>
                <c:pt idx="1">
                  <c:v>219.375</c:v>
                </c:pt>
                <c:pt idx="2">
                  <c:v>219.09523809523799</c:v>
                </c:pt>
                <c:pt idx="3">
                  <c:v>218.9</c:v>
                </c:pt>
                <c:pt idx="4">
                  <c:v>219.6875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282-4AEF-9A84-A3086D8B5837}"/>
            </c:ext>
          </c:extLst>
        </c:ser>
        <c:ser>
          <c:idx val="4"/>
          <c:order val="3"/>
          <c:tx>
            <c:strRef>
              <c:f>AMY!$E$2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 cap="rnd" cmpd="sng" algn="ctr">
              <a:solidFill>
                <a:srgbClr val="00FF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FF"/>
              </a:solidFill>
              <a:ln w="9525" cap="flat" cmpd="sng" algn="ctr">
                <a:solidFill>
                  <a:srgbClr val="00FFFF"/>
                </a:solidFill>
                <a:prstDash val="solid"/>
                <a:round/>
              </a:ln>
            </c:spPr>
          </c:marker>
          <c:cat>
            <c:numRef>
              <c:f>AMY!$A$3:$A$20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AMY!$E$3:$E$20</c:f>
              <c:numCache>
                <c:formatCode>0.0</c:formatCode>
                <c:ptCount val="18"/>
                <c:pt idx="0">
                  <c:v>225.46700000000001</c:v>
                </c:pt>
                <c:pt idx="1">
                  <c:v>226.178</c:v>
                </c:pt>
                <c:pt idx="2">
                  <c:v>226.87100000000001</c:v>
                </c:pt>
                <c:pt idx="3">
                  <c:v>226.21</c:v>
                </c:pt>
                <c:pt idx="4">
                  <c:v>227.083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282-4AEF-9A84-A3086D8B5837}"/>
            </c:ext>
          </c:extLst>
        </c:ser>
        <c:ser>
          <c:idx val="6"/>
          <c:order val="4"/>
          <c:tx>
            <c:strRef>
              <c:f>AMY!$F$2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 cap="rnd" cmpd="sng" algn="ctr">
              <a:solidFill>
                <a:srgbClr val="008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8080"/>
              </a:solidFill>
              <a:ln w="9525" cap="flat" cmpd="sng" algn="ctr">
                <a:solidFill>
                  <a:srgbClr val="008080"/>
                </a:solidFill>
                <a:prstDash val="solid"/>
                <a:round/>
              </a:ln>
            </c:spPr>
          </c:marker>
          <c:cat>
            <c:numRef>
              <c:f>AMY!$A$3:$A$20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AMY!$F$3:$F$20</c:f>
              <c:numCache>
                <c:formatCode>0.0</c:formatCode>
                <c:ptCount val="18"/>
                <c:pt idx="0">
                  <c:v>218.57499999999999</c:v>
                </c:pt>
                <c:pt idx="1">
                  <c:v>216.73333333333335</c:v>
                </c:pt>
                <c:pt idx="2">
                  <c:v>216.50833333333333</c:v>
                </c:pt>
                <c:pt idx="3">
                  <c:v>216.22083333333333</c:v>
                </c:pt>
                <c:pt idx="4">
                  <c:v>216.14782608695654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282-4AEF-9A84-A3086D8B5837}"/>
            </c:ext>
          </c:extLst>
        </c:ser>
        <c:ser>
          <c:idx val="7"/>
          <c:order val="5"/>
          <c:tx>
            <c:strRef>
              <c:f>AMY!$G$2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 cap="rnd" cmpd="sng" algn="ctr">
              <a:solidFill>
                <a:srgbClr val="00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00"/>
              </a:solidFill>
              <a:ln w="9525" cap="flat" cmpd="sng" algn="ctr">
                <a:solidFill>
                  <a:srgbClr val="00FF00"/>
                </a:solidFill>
                <a:prstDash val="solid"/>
                <a:round/>
              </a:ln>
            </c:spPr>
          </c:marker>
          <c:cat>
            <c:numRef>
              <c:f>AMY!$A$3:$A$20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AMY!$G$3:$G$20</c:f>
              <c:numCache>
                <c:formatCode>0.0</c:formatCode>
                <c:ptCount val="18"/>
                <c:pt idx="0">
                  <c:v>218.11</c:v>
                </c:pt>
                <c:pt idx="1">
                  <c:v>220</c:v>
                </c:pt>
                <c:pt idx="2">
                  <c:v>218.631</c:v>
                </c:pt>
                <c:pt idx="3">
                  <c:v>217</c:v>
                </c:pt>
                <c:pt idx="4">
                  <c:v>216.53200000000001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282-4AEF-9A84-A3086D8B5837}"/>
            </c:ext>
          </c:extLst>
        </c:ser>
        <c:ser>
          <c:idx val="8"/>
          <c:order val="6"/>
          <c:tx>
            <c:strRef>
              <c:f>AMY!$H$2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 cap="rnd" cmpd="sng" algn="ctr">
              <a:solidFill>
                <a:srgbClr val="00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FF"/>
              </a:solidFill>
              <a:ln w="9525" cap="flat" cmpd="sng" algn="ctr">
                <a:solidFill>
                  <a:srgbClr val="0000FF"/>
                </a:solidFill>
                <a:prstDash val="solid"/>
                <a:round/>
              </a:ln>
            </c:spPr>
          </c:marker>
          <c:cat>
            <c:numRef>
              <c:f>AMY!$A$3:$A$20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AMY!$H$3:$H$20</c:f>
              <c:numCache>
                <c:formatCode>0.0</c:formatCode>
                <c:ptCount val="18"/>
                <c:pt idx="0">
                  <c:v>224.4</c:v>
                </c:pt>
                <c:pt idx="1">
                  <c:v>223.8</c:v>
                </c:pt>
                <c:pt idx="2">
                  <c:v>223.9</c:v>
                </c:pt>
                <c:pt idx="3">
                  <c:v>223.1</c:v>
                </c:pt>
                <c:pt idx="4">
                  <c:v>223.2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282-4AEF-9A84-A3086D8B5837}"/>
            </c:ext>
          </c:extLst>
        </c:ser>
        <c:ser>
          <c:idx val="3"/>
          <c:order val="7"/>
          <c:tx>
            <c:strRef>
              <c:f>AMY!$I$2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 cap="rnd" cmpd="sng" algn="ctr">
              <a:solidFill>
                <a:srgbClr val="FF66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6600"/>
              </a:solidFill>
              <a:ln w="9525" cap="flat" cmpd="sng" algn="ctr">
                <a:solidFill>
                  <a:srgbClr val="FF6600"/>
                </a:solidFill>
                <a:prstDash val="solid"/>
                <a:round/>
              </a:ln>
            </c:spPr>
          </c:marker>
          <c:cat>
            <c:numRef>
              <c:f>AMY!$A$3:$A$20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AMY!$I$3:$I$20</c:f>
              <c:numCache>
                <c:formatCode>0.0</c:formatCode>
                <c:ptCount val="18"/>
                <c:pt idx="1">
                  <c:v>221.23</c:v>
                </c:pt>
                <c:pt idx="2">
                  <c:v>221.67</c:v>
                </c:pt>
                <c:pt idx="3">
                  <c:v>222.26</c:v>
                </c:pt>
                <c:pt idx="4">
                  <c:v>221.13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282-4AEF-9A84-A3086D8B5837}"/>
            </c:ext>
          </c:extLst>
        </c:ser>
        <c:ser>
          <c:idx val="14"/>
          <c:order val="8"/>
          <c:tx>
            <c:strRef>
              <c:f>AMY!$J$2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 cap="rnd" cmpd="sng" algn="ctr">
              <a:solidFill>
                <a:srgbClr val="8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800080"/>
              </a:solidFill>
              <a:ln w="9525" cap="flat" cmpd="sng" algn="ctr">
                <a:solidFill>
                  <a:srgbClr val="800080"/>
                </a:solidFill>
                <a:prstDash val="solid"/>
                <a:round/>
              </a:ln>
            </c:spPr>
          </c:marker>
          <c:cat>
            <c:numRef>
              <c:f>AMY!$A$3:$A$20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AMY!$J$3:$J$20</c:f>
              <c:numCache>
                <c:formatCode>0.0</c:formatCode>
                <c:ptCount val="18"/>
                <c:pt idx="1">
                  <c:v>223.47368421052633</c:v>
                </c:pt>
                <c:pt idx="2">
                  <c:v>222.06666666666666</c:v>
                </c:pt>
                <c:pt idx="3">
                  <c:v>223.77777777777777</c:v>
                </c:pt>
                <c:pt idx="4">
                  <c:v>224.07692307692307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282-4AEF-9A84-A3086D8B5837}"/>
            </c:ext>
          </c:extLst>
        </c:ser>
        <c:ser>
          <c:idx val="9"/>
          <c:order val="9"/>
          <c:tx>
            <c:strRef>
              <c:f>AMY!$K$2</c:f>
              <c:strCache>
                <c:ptCount val="1"/>
                <c:pt idx="0">
                  <c:v>認証値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AMY!$A$3:$A$20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AMY!$K$3:$K$20</c:f>
              <c:numCache>
                <c:formatCode>General</c:formatCode>
                <c:ptCount val="18"/>
                <c:pt idx="0">
                  <c:v>223</c:v>
                </c:pt>
                <c:pt idx="1">
                  <c:v>223</c:v>
                </c:pt>
                <c:pt idx="2">
                  <c:v>223</c:v>
                </c:pt>
                <c:pt idx="3">
                  <c:v>223</c:v>
                </c:pt>
                <c:pt idx="4">
                  <c:v>223</c:v>
                </c:pt>
                <c:pt idx="5">
                  <c:v>223</c:v>
                </c:pt>
                <c:pt idx="6">
                  <c:v>223</c:v>
                </c:pt>
                <c:pt idx="7">
                  <c:v>223</c:v>
                </c:pt>
                <c:pt idx="8">
                  <c:v>223</c:v>
                </c:pt>
                <c:pt idx="9">
                  <c:v>223</c:v>
                </c:pt>
                <c:pt idx="10">
                  <c:v>223</c:v>
                </c:pt>
                <c:pt idx="11">
                  <c:v>223</c:v>
                </c:pt>
                <c:pt idx="12">
                  <c:v>223</c:v>
                </c:pt>
                <c:pt idx="13">
                  <c:v>223</c:v>
                </c:pt>
                <c:pt idx="14">
                  <c:v>223</c:v>
                </c:pt>
                <c:pt idx="15">
                  <c:v>223</c:v>
                </c:pt>
                <c:pt idx="16">
                  <c:v>223</c:v>
                </c:pt>
                <c:pt idx="17">
                  <c:v>223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282-4AEF-9A84-A3086D8B5837}"/>
            </c:ext>
          </c:extLst>
        </c:ser>
        <c:ser>
          <c:idx val="10"/>
          <c:order val="10"/>
          <c:tx>
            <c:strRef>
              <c:f>AMY!$L$2</c:f>
              <c:strCache>
                <c:ptCount val="1"/>
                <c:pt idx="0">
                  <c:v>9病院平均</c:v>
                </c:pt>
              </c:strCache>
            </c:strRef>
          </c:tx>
          <c:spPr>
            <a:ln w="12700" cap="rnd" cmpd="sng" algn="ctr">
              <a:solidFill>
                <a:srgbClr val="00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000000"/>
              </a:solidFill>
              <a:ln w="9525" cap="flat" cmpd="sng" algn="ctr">
                <a:solidFill>
                  <a:srgbClr val="000000"/>
                </a:solidFill>
                <a:prstDash val="solid"/>
                <a:round/>
              </a:ln>
            </c:spPr>
          </c:marker>
          <c:cat>
            <c:numRef>
              <c:f>AMY!$A$3:$A$20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AMY!$L$3:$L$20</c:f>
              <c:numCache>
                <c:formatCode>0.0</c:formatCode>
                <c:ptCount val="18"/>
                <c:pt idx="0">
                  <c:v>221.6939256360078</c:v>
                </c:pt>
                <c:pt idx="1">
                  <c:v>221.52972296903874</c:v>
                </c:pt>
                <c:pt idx="2">
                  <c:v>221.3350949662254</c:v>
                </c:pt>
                <c:pt idx="3">
                  <c:v>221.18633831622788</c:v>
                </c:pt>
                <c:pt idx="4">
                  <c:v>221.34007313942095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282-4AEF-9A84-A3086D8B5837}"/>
            </c:ext>
          </c:extLst>
        </c:ser>
        <c:ser>
          <c:idx val="11"/>
          <c:order val="11"/>
          <c:tx>
            <c:strRef>
              <c:f>AMY!$M$2</c:f>
              <c:strCache>
                <c:ptCount val="1"/>
                <c:pt idx="0">
                  <c:v>R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triangle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AMY!$A$3:$A$20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AMY!$M$3:$M$20</c:f>
              <c:numCache>
                <c:formatCode>0.0</c:formatCode>
                <c:ptCount val="18"/>
                <c:pt idx="0">
                  <c:v>7.3569999999999993</c:v>
                </c:pt>
                <c:pt idx="1">
                  <c:v>9.4446666666666488</c:v>
                </c:pt>
                <c:pt idx="2">
                  <c:v>10.362666666666684</c:v>
                </c:pt>
                <c:pt idx="3">
                  <c:v>9.9891666666666765</c:v>
                </c:pt>
                <c:pt idx="4">
                  <c:v>10.935173913043457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C282-4AEF-9A84-A3086D8B5837}"/>
            </c:ext>
          </c:extLst>
        </c:ser>
        <c:ser>
          <c:idx val="12"/>
          <c:order val="12"/>
          <c:tx>
            <c:strRef>
              <c:f>AMY!$N$2</c:f>
              <c:strCache>
                <c:ptCount val="1"/>
                <c:pt idx="0">
                  <c:v>下限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AMY!$A$3:$A$20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AMY!$N$3:$N$20</c:f>
              <c:numCache>
                <c:formatCode>General</c:formatCode>
                <c:ptCount val="18"/>
                <c:pt idx="0">
                  <c:v>211</c:v>
                </c:pt>
                <c:pt idx="1">
                  <c:v>211</c:v>
                </c:pt>
                <c:pt idx="2">
                  <c:v>211</c:v>
                </c:pt>
                <c:pt idx="3">
                  <c:v>211</c:v>
                </c:pt>
                <c:pt idx="4">
                  <c:v>211</c:v>
                </c:pt>
                <c:pt idx="5">
                  <c:v>211</c:v>
                </c:pt>
                <c:pt idx="6">
                  <c:v>211</c:v>
                </c:pt>
                <c:pt idx="7">
                  <c:v>211</c:v>
                </c:pt>
                <c:pt idx="8">
                  <c:v>211</c:v>
                </c:pt>
                <c:pt idx="9">
                  <c:v>211</c:v>
                </c:pt>
                <c:pt idx="10">
                  <c:v>211</c:v>
                </c:pt>
                <c:pt idx="11">
                  <c:v>211</c:v>
                </c:pt>
                <c:pt idx="12">
                  <c:v>211</c:v>
                </c:pt>
                <c:pt idx="13">
                  <c:v>211</c:v>
                </c:pt>
                <c:pt idx="14">
                  <c:v>211</c:v>
                </c:pt>
                <c:pt idx="15">
                  <c:v>211</c:v>
                </c:pt>
                <c:pt idx="16">
                  <c:v>211</c:v>
                </c:pt>
                <c:pt idx="17">
                  <c:v>211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C282-4AEF-9A84-A3086D8B5837}"/>
            </c:ext>
          </c:extLst>
        </c:ser>
        <c:ser>
          <c:idx val="13"/>
          <c:order val="13"/>
          <c:tx>
            <c:strRef>
              <c:f>AMY!$O$2</c:f>
              <c:strCache>
                <c:ptCount val="1"/>
                <c:pt idx="0">
                  <c:v>上限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AMY!$A$3:$A$20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AMY!$O$3:$O$20</c:f>
              <c:numCache>
                <c:formatCode>General</c:formatCode>
                <c:ptCount val="18"/>
                <c:pt idx="0">
                  <c:v>235</c:v>
                </c:pt>
                <c:pt idx="1">
                  <c:v>235</c:v>
                </c:pt>
                <c:pt idx="2">
                  <c:v>235</c:v>
                </c:pt>
                <c:pt idx="3">
                  <c:v>235</c:v>
                </c:pt>
                <c:pt idx="4">
                  <c:v>235</c:v>
                </c:pt>
                <c:pt idx="5">
                  <c:v>235</c:v>
                </c:pt>
                <c:pt idx="6">
                  <c:v>235</c:v>
                </c:pt>
                <c:pt idx="7">
                  <c:v>235</c:v>
                </c:pt>
                <c:pt idx="8">
                  <c:v>235</c:v>
                </c:pt>
                <c:pt idx="9">
                  <c:v>235</c:v>
                </c:pt>
                <c:pt idx="10">
                  <c:v>235</c:v>
                </c:pt>
                <c:pt idx="11">
                  <c:v>235</c:v>
                </c:pt>
                <c:pt idx="12">
                  <c:v>235</c:v>
                </c:pt>
                <c:pt idx="13">
                  <c:v>235</c:v>
                </c:pt>
                <c:pt idx="14">
                  <c:v>235</c:v>
                </c:pt>
                <c:pt idx="15">
                  <c:v>235</c:v>
                </c:pt>
                <c:pt idx="16">
                  <c:v>235</c:v>
                </c:pt>
                <c:pt idx="17">
                  <c:v>235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C282-4AEF-9A84-A3086D8B58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404096"/>
        <c:axId val="126406016"/>
      </c:lineChart>
      <c:catAx>
        <c:axId val="1264040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26406016"/>
        <c:crosses val="autoZero"/>
        <c:auto val="0"/>
        <c:lblAlgn val="ctr"/>
        <c:lblOffset val="100"/>
        <c:tickLblSkip val="1"/>
        <c:noMultiLvlLbl val="0"/>
      </c:catAx>
      <c:valAx>
        <c:axId val="126406016"/>
        <c:scaling>
          <c:orientation val="minMax"/>
          <c:max val="247"/>
          <c:min val="199"/>
        </c:scaling>
        <c:delete val="0"/>
        <c:axPos val="l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</c:spPr>
        </c:majorGridlines>
        <c:numFmt formatCode="0.0" sourceLinked="0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26404096"/>
        <c:crosses val="autoZero"/>
        <c:crossBetween val="between"/>
        <c:majorUnit val="12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11"/>
        <c:delete val="1"/>
      </c:legendEntry>
      <c:layout>
        <c:manualLayout>
          <c:xMode val="edge"/>
          <c:yMode val="edge"/>
          <c:x val="0.81734554978259599"/>
          <c:y val="0.115338765793811"/>
          <c:w val="0.16162939179528199"/>
          <c:h val="0.868865287187938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 spcFirstLastPara="0" vertOverflow="ellipsis" vert="horz" wrap="square" anchor="ctr" anchorCtr="1"/>
        <a:lstStyle/>
        <a:p>
          <a:pPr>
            <a:defRPr lang="ja-JP" sz="1200" b="0" i="0" u="none" strike="noStrike" kern="1200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</c:spPr>
  <c:txPr>
    <a:bodyPr/>
    <a:lstStyle/>
    <a:p>
      <a:pPr>
        <a:defRPr lang="ja-JP" sz="1000" b="0" i="0" u="none" strike="noStrike" baseline="0">
          <a:solidFill>
            <a:srgbClr val="000000"/>
          </a:solidFill>
          <a:latin typeface="ＭＳ Ｐゴシック" panose="020B0600070205080204" charset="-128"/>
          <a:ea typeface="ＭＳ Ｐゴシック" panose="020B0600070205080204" charset="-128"/>
          <a:cs typeface="ＭＳ Ｐゴシック" panose="020B0600070205080204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083196317001006E-2"/>
          <c:y val="8.4674005080444897E-2"/>
          <c:w val="0.70371588293324605"/>
          <c:h val="0.73497036409822203"/>
        </c:manualLayout>
      </c:layout>
      <c:lineChart>
        <c:grouping val="standard"/>
        <c:varyColors val="0"/>
        <c:ser>
          <c:idx val="0"/>
          <c:order val="0"/>
          <c:tx>
            <c:strRef>
              <c:f>CHE!$B$2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 cap="rnd" cmpd="sng" algn="ctr">
              <a:solidFill>
                <a:srgbClr val="0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80"/>
              </a:solidFill>
              <a:ln w="9525" cap="flat" cmpd="sng" algn="ctr">
                <a:solidFill>
                  <a:srgbClr val="000080"/>
                </a:solidFill>
                <a:prstDash val="solid"/>
                <a:round/>
              </a:ln>
            </c:spPr>
          </c:marker>
          <c:cat>
            <c:numRef>
              <c:f>CHE!$A$3:$A$20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CHE!$B$3:$B$20</c:f>
              <c:numCache>
                <c:formatCode>0.0</c:formatCode>
                <c:ptCount val="18"/>
                <c:pt idx="0">
                  <c:v>319.11111111111109</c:v>
                </c:pt>
                <c:pt idx="1">
                  <c:v>319.95238095238096</c:v>
                </c:pt>
                <c:pt idx="2">
                  <c:v>319.45454545454544</c:v>
                </c:pt>
                <c:pt idx="3">
                  <c:v>318.85000000000002</c:v>
                </c:pt>
                <c:pt idx="4">
                  <c:v>319.05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50-4007-8A12-59EE77A61CE5}"/>
            </c:ext>
          </c:extLst>
        </c:ser>
        <c:ser>
          <c:idx val="1"/>
          <c:order val="1"/>
          <c:tx>
            <c:strRef>
              <c:f>CHE!$C$2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 cap="rnd" cmpd="sng" algn="ctr">
              <a:solidFill>
                <a:srgbClr val="FF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00FF"/>
              </a:solidFill>
              <a:ln w="9525" cap="flat" cmpd="sng" algn="ctr">
                <a:solidFill>
                  <a:srgbClr val="FF00FF"/>
                </a:solidFill>
                <a:prstDash val="solid"/>
                <a:round/>
              </a:ln>
            </c:spPr>
          </c:marker>
          <c:cat>
            <c:numRef>
              <c:f>CHE!$A$3:$A$20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CHE!$C$3:$C$20</c:f>
              <c:numCache>
                <c:formatCode>0.0</c:formatCode>
                <c:ptCount val="18"/>
                <c:pt idx="0">
                  <c:v>320.6129411764706</c:v>
                </c:pt>
                <c:pt idx="1">
                  <c:v>316.87088607594939</c:v>
                </c:pt>
                <c:pt idx="2">
                  <c:v>317.05666666666662</c:v>
                </c:pt>
                <c:pt idx="3">
                  <c:v>316.84148936170214</c:v>
                </c:pt>
                <c:pt idx="4">
                  <c:v>317.7780219780218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50-4007-8A12-59EE77A61CE5}"/>
            </c:ext>
          </c:extLst>
        </c:ser>
        <c:ser>
          <c:idx val="2"/>
          <c:order val="2"/>
          <c:tx>
            <c:strRef>
              <c:f>CHE!$D$2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 cap="rnd" cmpd="sng" algn="ctr">
              <a:solidFill>
                <a:srgbClr val="FF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FF00"/>
              </a:solidFill>
              <a:ln w="9525" cap="flat" cmpd="sng" algn="ctr">
                <a:solidFill>
                  <a:srgbClr val="FFFF00"/>
                </a:solidFill>
                <a:prstDash val="solid"/>
                <a:round/>
              </a:ln>
            </c:spPr>
          </c:marker>
          <c:cat>
            <c:numRef>
              <c:f>CHE!$A$3:$A$20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CHE!$D$3:$D$20</c:f>
              <c:numCache>
                <c:formatCode>0.0</c:formatCode>
                <c:ptCount val="18"/>
                <c:pt idx="0">
                  <c:v>325.17647058823502</c:v>
                </c:pt>
                <c:pt idx="1">
                  <c:v>321.94117647058823</c:v>
                </c:pt>
                <c:pt idx="2">
                  <c:v>322.052631578947</c:v>
                </c:pt>
                <c:pt idx="3">
                  <c:v>322.21052631578902</c:v>
                </c:pt>
                <c:pt idx="4">
                  <c:v>322.68421052631578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D50-4007-8A12-59EE77A61CE5}"/>
            </c:ext>
          </c:extLst>
        </c:ser>
        <c:ser>
          <c:idx val="4"/>
          <c:order val="3"/>
          <c:tx>
            <c:strRef>
              <c:f>CHE!$E$2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 cap="rnd" cmpd="sng" algn="ctr">
              <a:solidFill>
                <a:srgbClr val="00FF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FF"/>
              </a:solidFill>
              <a:ln w="9525" cap="flat" cmpd="sng" algn="ctr">
                <a:solidFill>
                  <a:srgbClr val="00FFFF"/>
                </a:solidFill>
                <a:prstDash val="solid"/>
                <a:round/>
              </a:ln>
            </c:spPr>
          </c:marker>
          <c:cat>
            <c:numRef>
              <c:f>CHE!$A$3:$A$20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CHE!$E$3:$E$20</c:f>
              <c:numCache>
                <c:formatCode>0.0</c:formatCode>
                <c:ptCount val="18"/>
                <c:pt idx="0">
                  <c:v>315.89999999999998</c:v>
                </c:pt>
                <c:pt idx="1">
                  <c:v>318.74200000000002</c:v>
                </c:pt>
                <c:pt idx="2">
                  <c:v>318.90300000000002</c:v>
                </c:pt>
                <c:pt idx="3">
                  <c:v>320.17700000000002</c:v>
                </c:pt>
                <c:pt idx="4">
                  <c:v>320.71699999999998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D50-4007-8A12-59EE77A61CE5}"/>
            </c:ext>
          </c:extLst>
        </c:ser>
        <c:ser>
          <c:idx val="6"/>
          <c:order val="4"/>
          <c:tx>
            <c:strRef>
              <c:f>CHE!$F$2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 cap="rnd" cmpd="sng" algn="ctr">
              <a:solidFill>
                <a:srgbClr val="008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8080"/>
              </a:solidFill>
              <a:ln w="9525" cap="flat" cmpd="sng" algn="ctr">
                <a:solidFill>
                  <a:srgbClr val="008080"/>
                </a:solidFill>
                <a:prstDash val="solid"/>
                <a:round/>
              </a:ln>
            </c:spPr>
          </c:marker>
          <c:cat>
            <c:numRef>
              <c:f>CHE!$A$3:$A$20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CHE!$F$3:$F$20</c:f>
              <c:numCache>
                <c:formatCode>0.0</c:formatCode>
                <c:ptCount val="18"/>
                <c:pt idx="0">
                  <c:v>319.32499999999999</c:v>
                </c:pt>
                <c:pt idx="1">
                  <c:v>318.29583333333335</c:v>
                </c:pt>
                <c:pt idx="2">
                  <c:v>318.80416666666673</c:v>
                </c:pt>
                <c:pt idx="3">
                  <c:v>318.06250000000006</c:v>
                </c:pt>
                <c:pt idx="4">
                  <c:v>316.94347826086965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D50-4007-8A12-59EE77A61CE5}"/>
            </c:ext>
          </c:extLst>
        </c:ser>
        <c:ser>
          <c:idx val="7"/>
          <c:order val="5"/>
          <c:tx>
            <c:strRef>
              <c:f>CHE!$G$2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 cap="rnd" cmpd="sng" algn="ctr">
              <a:solidFill>
                <a:srgbClr val="00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00"/>
              </a:solidFill>
              <a:ln w="9525" cap="flat" cmpd="sng" algn="ctr">
                <a:solidFill>
                  <a:srgbClr val="00FF00"/>
                </a:solidFill>
                <a:prstDash val="solid"/>
                <a:round/>
              </a:ln>
            </c:spPr>
          </c:marker>
          <c:cat>
            <c:numRef>
              <c:f>CHE!$A$3:$A$20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CHE!$G$3:$G$20</c:f>
              <c:numCache>
                <c:formatCode>0.0</c:formatCode>
                <c:ptCount val="18"/>
                <c:pt idx="0">
                  <c:v>319.94400000000002</c:v>
                </c:pt>
                <c:pt idx="1">
                  <c:v>321.2</c:v>
                </c:pt>
                <c:pt idx="2">
                  <c:v>320.27300000000002</c:v>
                </c:pt>
                <c:pt idx="3">
                  <c:v>320.09699999999998</c:v>
                </c:pt>
                <c:pt idx="4">
                  <c:v>320.904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D50-4007-8A12-59EE77A61CE5}"/>
            </c:ext>
          </c:extLst>
        </c:ser>
        <c:ser>
          <c:idx val="8"/>
          <c:order val="6"/>
          <c:tx>
            <c:strRef>
              <c:f>CHE!$H$2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 cap="rnd" cmpd="sng" algn="ctr">
              <a:solidFill>
                <a:srgbClr val="00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FF"/>
              </a:solidFill>
              <a:ln w="9525" cap="flat" cmpd="sng" algn="ctr">
                <a:solidFill>
                  <a:srgbClr val="0000FF"/>
                </a:solidFill>
                <a:prstDash val="solid"/>
                <a:round/>
              </a:ln>
            </c:spPr>
          </c:marker>
          <c:cat>
            <c:numRef>
              <c:f>CHE!$A$3:$A$20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CHE!$H$3:$H$20</c:f>
              <c:numCache>
                <c:formatCode>0.0</c:formatCode>
                <c:ptCount val="18"/>
                <c:pt idx="0">
                  <c:v>320</c:v>
                </c:pt>
                <c:pt idx="1">
                  <c:v>319.10000000000002</c:v>
                </c:pt>
                <c:pt idx="2">
                  <c:v>319.60000000000002</c:v>
                </c:pt>
                <c:pt idx="3">
                  <c:v>319.60000000000002</c:v>
                </c:pt>
                <c:pt idx="4">
                  <c:v>319.7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D50-4007-8A12-59EE77A61CE5}"/>
            </c:ext>
          </c:extLst>
        </c:ser>
        <c:ser>
          <c:idx val="3"/>
          <c:order val="7"/>
          <c:tx>
            <c:strRef>
              <c:f>CHE!$I$2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 cap="rnd" cmpd="sng" algn="ctr">
              <a:solidFill>
                <a:srgbClr val="FF66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6600"/>
              </a:solidFill>
              <a:ln w="9525" cap="flat" cmpd="sng" algn="ctr">
                <a:solidFill>
                  <a:srgbClr val="FF6600"/>
                </a:solidFill>
                <a:prstDash val="solid"/>
                <a:round/>
              </a:ln>
            </c:spPr>
          </c:marker>
          <c:cat>
            <c:numRef>
              <c:f>CHE!$A$3:$A$20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CHE!$I$3:$I$20</c:f>
              <c:numCache>
                <c:formatCode>0.0</c:formatCode>
                <c:ptCount val="18"/>
                <c:pt idx="1">
                  <c:v>319.43</c:v>
                </c:pt>
                <c:pt idx="2">
                  <c:v>320.23</c:v>
                </c:pt>
                <c:pt idx="3">
                  <c:v>321.86</c:v>
                </c:pt>
                <c:pt idx="4">
                  <c:v>319.14999999999998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D50-4007-8A12-59EE77A61CE5}"/>
            </c:ext>
          </c:extLst>
        </c:ser>
        <c:ser>
          <c:idx val="14"/>
          <c:order val="8"/>
          <c:tx>
            <c:strRef>
              <c:f>CHE!$J$2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 cap="rnd" cmpd="sng" algn="ctr">
              <a:solidFill>
                <a:srgbClr val="8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800080"/>
              </a:solidFill>
              <a:ln w="9525" cap="flat" cmpd="sng" algn="ctr">
                <a:solidFill>
                  <a:srgbClr val="800080"/>
                </a:solidFill>
                <a:prstDash val="solid"/>
                <a:round/>
              </a:ln>
            </c:spPr>
          </c:marker>
          <c:cat>
            <c:numRef>
              <c:f>CHE!$A$3:$A$20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CHE!$J$3:$J$20</c:f>
              <c:numCache>
                <c:formatCode>0.0</c:formatCode>
                <c:ptCount val="18"/>
                <c:pt idx="1">
                  <c:v>319.35294117647061</c:v>
                </c:pt>
                <c:pt idx="2">
                  <c:v>316.13333333333333</c:v>
                </c:pt>
                <c:pt idx="3">
                  <c:v>318</c:v>
                </c:pt>
                <c:pt idx="4">
                  <c:v>318.07692307692309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D50-4007-8A12-59EE77A61CE5}"/>
            </c:ext>
          </c:extLst>
        </c:ser>
        <c:ser>
          <c:idx val="9"/>
          <c:order val="9"/>
          <c:tx>
            <c:strRef>
              <c:f>CHE!$K$2</c:f>
              <c:strCache>
                <c:ptCount val="1"/>
                <c:pt idx="0">
                  <c:v>認証値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CHE!$A$3:$A$20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CHE!$K$3:$K$20</c:f>
              <c:numCache>
                <c:formatCode>General</c:formatCode>
                <c:ptCount val="18"/>
                <c:pt idx="0">
                  <c:v>319</c:v>
                </c:pt>
                <c:pt idx="1">
                  <c:v>319</c:v>
                </c:pt>
                <c:pt idx="2">
                  <c:v>319</c:v>
                </c:pt>
                <c:pt idx="3">
                  <c:v>319</c:v>
                </c:pt>
                <c:pt idx="4">
                  <c:v>319</c:v>
                </c:pt>
                <c:pt idx="5">
                  <c:v>319</c:v>
                </c:pt>
                <c:pt idx="6">
                  <c:v>319</c:v>
                </c:pt>
                <c:pt idx="7">
                  <c:v>319</c:v>
                </c:pt>
                <c:pt idx="8">
                  <c:v>319</c:v>
                </c:pt>
                <c:pt idx="9">
                  <c:v>319</c:v>
                </c:pt>
                <c:pt idx="10">
                  <c:v>319</c:v>
                </c:pt>
                <c:pt idx="11">
                  <c:v>319</c:v>
                </c:pt>
                <c:pt idx="12">
                  <c:v>319</c:v>
                </c:pt>
                <c:pt idx="13">
                  <c:v>319</c:v>
                </c:pt>
                <c:pt idx="14">
                  <c:v>319</c:v>
                </c:pt>
                <c:pt idx="15">
                  <c:v>319</c:v>
                </c:pt>
                <c:pt idx="16">
                  <c:v>319</c:v>
                </c:pt>
                <c:pt idx="17">
                  <c:v>319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D50-4007-8A12-59EE77A61CE5}"/>
            </c:ext>
          </c:extLst>
        </c:ser>
        <c:ser>
          <c:idx val="10"/>
          <c:order val="10"/>
          <c:tx>
            <c:strRef>
              <c:f>CHE!$L$2</c:f>
              <c:strCache>
                <c:ptCount val="1"/>
                <c:pt idx="0">
                  <c:v>9病院平均</c:v>
                </c:pt>
              </c:strCache>
            </c:strRef>
          </c:tx>
          <c:spPr>
            <a:ln w="12700" cap="rnd" cmpd="sng" algn="ctr">
              <a:solidFill>
                <a:srgbClr val="00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000000"/>
              </a:solidFill>
              <a:ln w="9525" cap="flat" cmpd="sng" algn="ctr">
                <a:solidFill>
                  <a:srgbClr val="000000"/>
                </a:solidFill>
                <a:prstDash val="solid"/>
                <a:round/>
              </a:ln>
            </c:spPr>
          </c:marker>
          <c:cat>
            <c:numRef>
              <c:f>CHE!$A$3:$A$20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CHE!$L$3:$L$20</c:f>
              <c:numCache>
                <c:formatCode>0.0</c:formatCode>
                <c:ptCount val="18"/>
                <c:pt idx="0">
                  <c:v>320.00993183940238</c:v>
                </c:pt>
                <c:pt idx="1">
                  <c:v>319.43169088985803</c:v>
                </c:pt>
                <c:pt idx="2">
                  <c:v>319.16748263335103</c:v>
                </c:pt>
                <c:pt idx="3">
                  <c:v>319.52205729749903</c:v>
                </c:pt>
                <c:pt idx="4">
                  <c:v>319.44484820468119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D50-4007-8A12-59EE77A61CE5}"/>
            </c:ext>
          </c:extLst>
        </c:ser>
        <c:ser>
          <c:idx val="11"/>
          <c:order val="11"/>
          <c:tx>
            <c:strRef>
              <c:f>CHE!$M$2</c:f>
              <c:strCache>
                <c:ptCount val="1"/>
                <c:pt idx="0">
                  <c:v>R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triangle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CHE!$A$3:$A$20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CHE!$M$3:$M$20</c:f>
              <c:numCache>
                <c:formatCode>0.0</c:formatCode>
                <c:ptCount val="18"/>
                <c:pt idx="0">
                  <c:v>9.2764705882350427</c:v>
                </c:pt>
                <c:pt idx="1">
                  <c:v>5.070290394638846</c:v>
                </c:pt>
                <c:pt idx="2">
                  <c:v>5.9192982456136747</c:v>
                </c:pt>
                <c:pt idx="3">
                  <c:v>5.3690369540868801</c:v>
                </c:pt>
                <c:pt idx="4">
                  <c:v>5.7407322654461268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DD50-4007-8A12-59EE77A61CE5}"/>
            </c:ext>
          </c:extLst>
        </c:ser>
        <c:ser>
          <c:idx val="12"/>
          <c:order val="12"/>
          <c:tx>
            <c:strRef>
              <c:f>CHE!$N$2</c:f>
              <c:strCache>
                <c:ptCount val="1"/>
                <c:pt idx="0">
                  <c:v>下限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CHE!$A$3:$A$20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CHE!$N$3:$N$20</c:f>
              <c:numCache>
                <c:formatCode>General</c:formatCode>
                <c:ptCount val="18"/>
                <c:pt idx="0">
                  <c:v>303</c:v>
                </c:pt>
                <c:pt idx="1">
                  <c:v>303</c:v>
                </c:pt>
                <c:pt idx="2">
                  <c:v>303</c:v>
                </c:pt>
                <c:pt idx="3">
                  <c:v>303</c:v>
                </c:pt>
                <c:pt idx="4">
                  <c:v>303</c:v>
                </c:pt>
                <c:pt idx="5">
                  <c:v>303</c:v>
                </c:pt>
                <c:pt idx="6">
                  <c:v>303</c:v>
                </c:pt>
                <c:pt idx="7">
                  <c:v>303</c:v>
                </c:pt>
                <c:pt idx="8">
                  <c:v>303</c:v>
                </c:pt>
                <c:pt idx="9">
                  <c:v>303</c:v>
                </c:pt>
                <c:pt idx="10">
                  <c:v>303</c:v>
                </c:pt>
                <c:pt idx="11">
                  <c:v>303</c:v>
                </c:pt>
                <c:pt idx="12">
                  <c:v>303</c:v>
                </c:pt>
                <c:pt idx="13">
                  <c:v>303</c:v>
                </c:pt>
                <c:pt idx="14">
                  <c:v>303</c:v>
                </c:pt>
                <c:pt idx="15">
                  <c:v>303</c:v>
                </c:pt>
                <c:pt idx="16">
                  <c:v>303</c:v>
                </c:pt>
                <c:pt idx="17">
                  <c:v>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D50-4007-8A12-59EE77A61CE5}"/>
            </c:ext>
          </c:extLst>
        </c:ser>
        <c:ser>
          <c:idx val="13"/>
          <c:order val="13"/>
          <c:tx>
            <c:strRef>
              <c:f>CHE!$O$2</c:f>
              <c:strCache>
                <c:ptCount val="1"/>
                <c:pt idx="0">
                  <c:v>上限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CHE!$A$3:$A$20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CHE!$O$3:$O$20</c:f>
              <c:numCache>
                <c:formatCode>General</c:formatCode>
                <c:ptCount val="18"/>
                <c:pt idx="0">
                  <c:v>335</c:v>
                </c:pt>
                <c:pt idx="1">
                  <c:v>335</c:v>
                </c:pt>
                <c:pt idx="2">
                  <c:v>335</c:v>
                </c:pt>
                <c:pt idx="3">
                  <c:v>335</c:v>
                </c:pt>
                <c:pt idx="4">
                  <c:v>335</c:v>
                </c:pt>
                <c:pt idx="5">
                  <c:v>335</c:v>
                </c:pt>
                <c:pt idx="6">
                  <c:v>335</c:v>
                </c:pt>
                <c:pt idx="7">
                  <c:v>335</c:v>
                </c:pt>
                <c:pt idx="8">
                  <c:v>335</c:v>
                </c:pt>
                <c:pt idx="9">
                  <c:v>335</c:v>
                </c:pt>
                <c:pt idx="10">
                  <c:v>335</c:v>
                </c:pt>
                <c:pt idx="11">
                  <c:v>335</c:v>
                </c:pt>
                <c:pt idx="12">
                  <c:v>335</c:v>
                </c:pt>
                <c:pt idx="13">
                  <c:v>335</c:v>
                </c:pt>
                <c:pt idx="14">
                  <c:v>335</c:v>
                </c:pt>
                <c:pt idx="15">
                  <c:v>335</c:v>
                </c:pt>
                <c:pt idx="16">
                  <c:v>335</c:v>
                </c:pt>
                <c:pt idx="17">
                  <c:v>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DD50-4007-8A12-59EE77A61C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164224"/>
        <c:axId val="128166144"/>
      </c:lineChart>
      <c:catAx>
        <c:axId val="12816422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28166144"/>
        <c:crosses val="autoZero"/>
        <c:auto val="0"/>
        <c:lblAlgn val="ctr"/>
        <c:lblOffset val="100"/>
        <c:tickLblSkip val="1"/>
        <c:noMultiLvlLbl val="0"/>
      </c:catAx>
      <c:valAx>
        <c:axId val="128166144"/>
        <c:scaling>
          <c:orientation val="minMax"/>
          <c:max val="351"/>
          <c:min val="287"/>
        </c:scaling>
        <c:delete val="0"/>
        <c:axPos val="l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</c:spPr>
        </c:majorGridlines>
        <c:numFmt formatCode="0.0" sourceLinked="0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28164224"/>
        <c:crosses val="autoZero"/>
        <c:crossBetween val="between"/>
        <c:majorUnit val="16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11"/>
        <c:delete val="1"/>
      </c:legendEntry>
      <c:layout>
        <c:manualLayout>
          <c:xMode val="edge"/>
          <c:yMode val="edge"/>
          <c:x val="0.81734553148909395"/>
          <c:y val="0.15409831398194401"/>
          <c:w val="0.16162958863368401"/>
          <c:h val="0.8262292806619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 spcFirstLastPara="0" vertOverflow="ellipsis" vert="horz" wrap="square" anchor="ctr" anchorCtr="1"/>
        <a:lstStyle/>
        <a:p>
          <a:pPr>
            <a:defRPr lang="ja-JP" sz="1200" b="0" i="0" u="none" strike="noStrike" kern="1200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</c:spPr>
  <c:txPr>
    <a:bodyPr/>
    <a:lstStyle/>
    <a:p>
      <a:pPr>
        <a:defRPr lang="ja-JP" sz="1000" b="0" i="0" u="none" strike="noStrike" baseline="0">
          <a:solidFill>
            <a:srgbClr val="000000"/>
          </a:solidFill>
          <a:latin typeface="ＭＳ Ｐゴシック" panose="020B0600070205080204" charset="-128"/>
          <a:ea typeface="ＭＳ Ｐゴシック" panose="020B0600070205080204" charset="-128"/>
          <a:cs typeface="ＭＳ Ｐゴシック" panose="020B0600070205080204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344113938135107E-2"/>
          <c:y val="8.5245901639344202E-2"/>
          <c:w val="0.704725312609364"/>
          <c:h val="0.72459016393442599"/>
        </c:manualLayout>
      </c:layout>
      <c:lineChart>
        <c:grouping val="standard"/>
        <c:varyColors val="0"/>
        <c:ser>
          <c:idx val="0"/>
          <c:order val="0"/>
          <c:tx>
            <c:strRef>
              <c:f>Fe!$B$2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 cap="rnd" cmpd="sng" algn="ctr">
              <a:solidFill>
                <a:srgbClr val="0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80"/>
              </a:solidFill>
              <a:ln w="9525" cap="flat" cmpd="sng" algn="ctr">
                <a:solidFill>
                  <a:srgbClr val="000080"/>
                </a:solidFill>
                <a:prstDash val="solid"/>
                <a:round/>
              </a:ln>
            </c:spPr>
          </c:marker>
          <c:cat>
            <c:numRef>
              <c:f>Fe!$A$3:$A$20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Fe!$B$3:$B$20</c:f>
              <c:numCache>
                <c:formatCode>0.0</c:formatCode>
                <c:ptCount val="18"/>
                <c:pt idx="0">
                  <c:v>147.05555555555554</c:v>
                </c:pt>
                <c:pt idx="1">
                  <c:v>147.0952380952381</c:v>
                </c:pt>
                <c:pt idx="2">
                  <c:v>147.09090909090909</c:v>
                </c:pt>
                <c:pt idx="3">
                  <c:v>147.65</c:v>
                </c:pt>
                <c:pt idx="4">
                  <c:v>147.05000000000001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D6-453B-B58B-28109E437A59}"/>
            </c:ext>
          </c:extLst>
        </c:ser>
        <c:ser>
          <c:idx val="1"/>
          <c:order val="1"/>
          <c:tx>
            <c:strRef>
              <c:f>Fe!$C$2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 cap="rnd" cmpd="sng" algn="ctr">
              <a:solidFill>
                <a:srgbClr val="FF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00FF"/>
              </a:solidFill>
              <a:ln w="9525" cap="flat" cmpd="sng" algn="ctr">
                <a:solidFill>
                  <a:srgbClr val="FF00FF"/>
                </a:solidFill>
                <a:prstDash val="solid"/>
                <a:round/>
              </a:ln>
            </c:spPr>
          </c:marker>
          <c:cat>
            <c:numRef>
              <c:f>Fe!$A$3:$A$20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Fe!$C$3:$C$20</c:f>
              <c:numCache>
                <c:formatCode>0.0</c:formatCode>
                <c:ptCount val="18"/>
                <c:pt idx="0">
                  <c:v>148.70375000000001</c:v>
                </c:pt>
                <c:pt idx="1">
                  <c:v>149.26470588235293</c:v>
                </c:pt>
                <c:pt idx="2">
                  <c:v>149.62376237623766</c:v>
                </c:pt>
                <c:pt idx="3">
                  <c:v>149.75353535353537</c:v>
                </c:pt>
                <c:pt idx="4">
                  <c:v>148.41595744680851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D6-453B-B58B-28109E437A59}"/>
            </c:ext>
          </c:extLst>
        </c:ser>
        <c:ser>
          <c:idx val="2"/>
          <c:order val="2"/>
          <c:tx>
            <c:strRef>
              <c:f>Fe!$D$2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 cap="rnd" cmpd="sng" algn="ctr">
              <a:solidFill>
                <a:srgbClr val="FF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FF00"/>
              </a:solidFill>
              <a:ln w="9525" cap="flat" cmpd="sng" algn="ctr">
                <a:solidFill>
                  <a:srgbClr val="FFFF00"/>
                </a:solidFill>
                <a:prstDash val="solid"/>
                <a:round/>
              </a:ln>
            </c:spPr>
          </c:marker>
          <c:cat>
            <c:numRef>
              <c:f>Fe!$A$3:$A$20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Fe!$D$3:$D$20</c:f>
              <c:numCache>
                <c:formatCode>0.0</c:formatCode>
                <c:ptCount val="18"/>
                <c:pt idx="0">
                  <c:v>147.58823529411799</c:v>
                </c:pt>
                <c:pt idx="1">
                  <c:v>142.71428571428572</c:v>
                </c:pt>
                <c:pt idx="2">
                  <c:v>146.69999999999999</c:v>
                </c:pt>
                <c:pt idx="3">
                  <c:v>143.142857142857</c:v>
                </c:pt>
                <c:pt idx="4">
                  <c:v>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5D6-453B-B58B-28109E437A59}"/>
            </c:ext>
          </c:extLst>
        </c:ser>
        <c:ser>
          <c:idx val="4"/>
          <c:order val="3"/>
          <c:tx>
            <c:strRef>
              <c:f>Fe!$E$2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 cap="rnd" cmpd="sng" algn="ctr">
              <a:solidFill>
                <a:srgbClr val="00FF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FF"/>
              </a:solidFill>
              <a:ln w="9525" cap="flat" cmpd="sng" algn="ctr">
                <a:solidFill>
                  <a:srgbClr val="00FFFF"/>
                </a:solidFill>
                <a:prstDash val="solid"/>
                <a:round/>
              </a:ln>
            </c:spPr>
          </c:marker>
          <c:cat>
            <c:numRef>
              <c:f>Fe!$A$3:$A$20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Fe!$E$3:$E$20</c:f>
              <c:numCache>
                <c:formatCode>0.0</c:formatCode>
                <c:ptCount val="18"/>
                <c:pt idx="0">
                  <c:v>148.05000000000001</c:v>
                </c:pt>
                <c:pt idx="1">
                  <c:v>148.733</c:v>
                </c:pt>
                <c:pt idx="2">
                  <c:v>148.51599999999999</c:v>
                </c:pt>
                <c:pt idx="3">
                  <c:v>147.828</c:v>
                </c:pt>
                <c:pt idx="4">
                  <c:v>147.78299999999999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5D6-453B-B58B-28109E437A59}"/>
            </c:ext>
          </c:extLst>
        </c:ser>
        <c:ser>
          <c:idx val="6"/>
          <c:order val="4"/>
          <c:tx>
            <c:strRef>
              <c:f>Fe!$F$2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 cap="rnd" cmpd="sng" algn="ctr">
              <a:solidFill>
                <a:srgbClr val="008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8080"/>
              </a:solidFill>
              <a:ln w="9525" cap="flat" cmpd="sng" algn="ctr">
                <a:solidFill>
                  <a:srgbClr val="008080"/>
                </a:solidFill>
                <a:prstDash val="solid"/>
                <a:round/>
              </a:ln>
            </c:spPr>
          </c:marker>
          <c:cat>
            <c:numRef>
              <c:f>Fe!$A$3:$A$20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Fe!$F$3:$F$20</c:f>
              <c:numCache>
                <c:formatCode>0.0</c:formatCode>
                <c:ptCount val="18"/>
                <c:pt idx="0">
                  <c:v>149.75</c:v>
                </c:pt>
                <c:pt idx="1">
                  <c:v>149.50000000000003</c:v>
                </c:pt>
                <c:pt idx="2">
                  <c:v>149.36666666666667</c:v>
                </c:pt>
                <c:pt idx="3">
                  <c:v>149.30416666666667</c:v>
                </c:pt>
                <c:pt idx="4">
                  <c:v>149.3086956521739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5D6-453B-B58B-28109E437A59}"/>
            </c:ext>
          </c:extLst>
        </c:ser>
        <c:ser>
          <c:idx val="7"/>
          <c:order val="5"/>
          <c:tx>
            <c:strRef>
              <c:f>Fe!$G$2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 cap="rnd" cmpd="sng" algn="ctr">
              <a:solidFill>
                <a:srgbClr val="00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00"/>
              </a:solidFill>
              <a:ln w="9525" cap="flat" cmpd="sng" algn="ctr">
                <a:solidFill>
                  <a:srgbClr val="00FF00"/>
                </a:solidFill>
                <a:prstDash val="solid"/>
                <a:round/>
              </a:ln>
            </c:spPr>
          </c:marker>
          <c:cat>
            <c:numRef>
              <c:f>Fe!$A$3:$A$20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Fe!$G$3:$G$20</c:f>
              <c:numCache>
                <c:formatCode>0.0</c:formatCode>
                <c:ptCount val="18"/>
                <c:pt idx="0">
                  <c:v>143.607</c:v>
                </c:pt>
                <c:pt idx="1">
                  <c:v>146.08500000000001</c:v>
                </c:pt>
                <c:pt idx="2">
                  <c:v>145.917</c:v>
                </c:pt>
                <c:pt idx="3">
                  <c:v>145.75</c:v>
                </c:pt>
                <c:pt idx="4">
                  <c:v>146.358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5D6-453B-B58B-28109E437A59}"/>
            </c:ext>
          </c:extLst>
        </c:ser>
        <c:ser>
          <c:idx val="8"/>
          <c:order val="6"/>
          <c:tx>
            <c:strRef>
              <c:f>Fe!$H$2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 cap="rnd" cmpd="sng" algn="ctr">
              <a:solidFill>
                <a:srgbClr val="00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FF"/>
              </a:solidFill>
              <a:ln w="9525" cap="flat" cmpd="sng" algn="ctr">
                <a:solidFill>
                  <a:srgbClr val="0000FF"/>
                </a:solidFill>
                <a:prstDash val="solid"/>
                <a:round/>
              </a:ln>
            </c:spPr>
          </c:marker>
          <c:cat>
            <c:numRef>
              <c:f>Fe!$A$3:$A$20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Fe!$H$3:$H$20</c:f>
              <c:numCache>
                <c:formatCode>0.0</c:formatCode>
                <c:ptCount val="18"/>
                <c:pt idx="0">
                  <c:v>147.5</c:v>
                </c:pt>
                <c:pt idx="1">
                  <c:v>147.80000000000001</c:v>
                </c:pt>
                <c:pt idx="2">
                  <c:v>147.30000000000001</c:v>
                </c:pt>
                <c:pt idx="3">
                  <c:v>146.80000000000001</c:v>
                </c:pt>
                <c:pt idx="4">
                  <c:v>146.80000000000001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5D6-453B-B58B-28109E437A59}"/>
            </c:ext>
          </c:extLst>
        </c:ser>
        <c:ser>
          <c:idx val="3"/>
          <c:order val="7"/>
          <c:tx>
            <c:strRef>
              <c:f>Fe!$I$2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 cap="rnd" cmpd="sng" algn="ctr">
              <a:solidFill>
                <a:srgbClr val="FF66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6600"/>
              </a:solidFill>
              <a:ln w="9525" cap="flat" cmpd="sng" algn="ctr">
                <a:solidFill>
                  <a:srgbClr val="FF6600"/>
                </a:solidFill>
                <a:prstDash val="solid"/>
                <a:round/>
              </a:ln>
            </c:spPr>
          </c:marker>
          <c:cat>
            <c:numRef>
              <c:f>Fe!$A$3:$A$20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Fe!$I$3:$I$20</c:f>
              <c:numCache>
                <c:formatCode>0.0</c:formatCode>
                <c:ptCount val="18"/>
                <c:pt idx="1">
                  <c:v>145.80000000000001</c:v>
                </c:pt>
                <c:pt idx="2">
                  <c:v>145.6</c:v>
                </c:pt>
                <c:pt idx="3">
                  <c:v>145.62</c:v>
                </c:pt>
                <c:pt idx="4">
                  <c:v>144.63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5D6-453B-B58B-28109E437A59}"/>
            </c:ext>
          </c:extLst>
        </c:ser>
        <c:ser>
          <c:idx val="9"/>
          <c:order val="8"/>
          <c:tx>
            <c:strRef>
              <c:f>Fe!$K$2</c:f>
              <c:strCache>
                <c:ptCount val="1"/>
                <c:pt idx="0">
                  <c:v>認証値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Fe!$A$3:$A$20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Fe!$K$3:$K$20</c:f>
              <c:numCache>
                <c:formatCode>0</c:formatCode>
                <c:ptCount val="18"/>
                <c:pt idx="0">
                  <c:v>147</c:v>
                </c:pt>
                <c:pt idx="1">
                  <c:v>147</c:v>
                </c:pt>
                <c:pt idx="2">
                  <c:v>147</c:v>
                </c:pt>
                <c:pt idx="3">
                  <c:v>147</c:v>
                </c:pt>
                <c:pt idx="4">
                  <c:v>147</c:v>
                </c:pt>
                <c:pt idx="5">
                  <c:v>147</c:v>
                </c:pt>
                <c:pt idx="6">
                  <c:v>147</c:v>
                </c:pt>
                <c:pt idx="7">
                  <c:v>147</c:v>
                </c:pt>
                <c:pt idx="8">
                  <c:v>147</c:v>
                </c:pt>
                <c:pt idx="9">
                  <c:v>147</c:v>
                </c:pt>
                <c:pt idx="10">
                  <c:v>147</c:v>
                </c:pt>
                <c:pt idx="11">
                  <c:v>147</c:v>
                </c:pt>
                <c:pt idx="12">
                  <c:v>147</c:v>
                </c:pt>
                <c:pt idx="13">
                  <c:v>147</c:v>
                </c:pt>
                <c:pt idx="14">
                  <c:v>147</c:v>
                </c:pt>
                <c:pt idx="15">
                  <c:v>147</c:v>
                </c:pt>
                <c:pt idx="16">
                  <c:v>147</c:v>
                </c:pt>
                <c:pt idx="17">
                  <c:v>147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5D6-453B-B58B-28109E437A59}"/>
            </c:ext>
          </c:extLst>
        </c:ser>
        <c:ser>
          <c:idx val="10"/>
          <c:order val="9"/>
          <c:tx>
            <c:strRef>
              <c:f>Fe!$L$2</c:f>
              <c:strCache>
                <c:ptCount val="1"/>
                <c:pt idx="0">
                  <c:v>8病院平均</c:v>
                </c:pt>
              </c:strCache>
            </c:strRef>
          </c:tx>
          <c:spPr>
            <a:ln w="12700" cap="rnd" cmpd="sng" algn="ctr">
              <a:solidFill>
                <a:srgbClr val="00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000000"/>
              </a:solidFill>
              <a:ln w="9525" cap="flat" cmpd="sng" algn="ctr">
                <a:solidFill>
                  <a:srgbClr val="000000"/>
                </a:solidFill>
                <a:prstDash val="solid"/>
                <a:round/>
              </a:ln>
            </c:spPr>
          </c:marker>
          <c:cat>
            <c:numRef>
              <c:f>Fe!$A$3:$A$20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Fe!$L$3:$L$20</c:f>
              <c:numCache>
                <c:formatCode>0.0</c:formatCode>
                <c:ptCount val="18"/>
                <c:pt idx="0">
                  <c:v>147.46493440709622</c:v>
                </c:pt>
                <c:pt idx="1">
                  <c:v>147.12402871148458</c:v>
                </c:pt>
                <c:pt idx="2">
                  <c:v>147.51429226672667</c:v>
                </c:pt>
                <c:pt idx="3">
                  <c:v>146.9810698953824</c:v>
                </c:pt>
                <c:pt idx="4">
                  <c:v>146.9182066373728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5D6-453B-B58B-28109E437A59}"/>
            </c:ext>
          </c:extLst>
        </c:ser>
        <c:ser>
          <c:idx val="11"/>
          <c:order val="10"/>
          <c:tx>
            <c:strRef>
              <c:f>Fe!$M$2</c:f>
              <c:strCache>
                <c:ptCount val="1"/>
                <c:pt idx="0">
                  <c:v>R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triangle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Fe!$A$3:$A$20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Fe!$M$3:$M$20</c:f>
              <c:numCache>
                <c:formatCode>0.0</c:formatCode>
                <c:ptCount val="18"/>
                <c:pt idx="0">
                  <c:v>6.1430000000000007</c:v>
                </c:pt>
                <c:pt idx="1">
                  <c:v>6.785714285714306</c:v>
                </c:pt>
                <c:pt idx="2">
                  <c:v>4.02376237623767</c:v>
                </c:pt>
                <c:pt idx="3">
                  <c:v>6.6106782106783726</c:v>
                </c:pt>
                <c:pt idx="4">
                  <c:v>4.6786956521739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5D6-453B-B58B-28109E437A59}"/>
            </c:ext>
          </c:extLst>
        </c:ser>
        <c:ser>
          <c:idx val="12"/>
          <c:order val="11"/>
          <c:tx>
            <c:strRef>
              <c:f>Fe!$N$2</c:f>
              <c:strCache>
                <c:ptCount val="1"/>
                <c:pt idx="0">
                  <c:v>下限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Fe!$A$3:$A$20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Fe!$N$3:$N$20</c:f>
              <c:numCache>
                <c:formatCode>0</c:formatCode>
                <c:ptCount val="18"/>
                <c:pt idx="0">
                  <c:v>139</c:v>
                </c:pt>
                <c:pt idx="1">
                  <c:v>139</c:v>
                </c:pt>
                <c:pt idx="2">
                  <c:v>139</c:v>
                </c:pt>
                <c:pt idx="3">
                  <c:v>139</c:v>
                </c:pt>
                <c:pt idx="4">
                  <c:v>139</c:v>
                </c:pt>
                <c:pt idx="5">
                  <c:v>139</c:v>
                </c:pt>
                <c:pt idx="6">
                  <c:v>139</c:v>
                </c:pt>
                <c:pt idx="7">
                  <c:v>139</c:v>
                </c:pt>
                <c:pt idx="8">
                  <c:v>139</c:v>
                </c:pt>
                <c:pt idx="9">
                  <c:v>139</c:v>
                </c:pt>
                <c:pt idx="10">
                  <c:v>139</c:v>
                </c:pt>
                <c:pt idx="11">
                  <c:v>139</c:v>
                </c:pt>
                <c:pt idx="12">
                  <c:v>139</c:v>
                </c:pt>
                <c:pt idx="13">
                  <c:v>139</c:v>
                </c:pt>
                <c:pt idx="14">
                  <c:v>139</c:v>
                </c:pt>
                <c:pt idx="15">
                  <c:v>139</c:v>
                </c:pt>
                <c:pt idx="16">
                  <c:v>139</c:v>
                </c:pt>
                <c:pt idx="17">
                  <c:v>139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5D6-453B-B58B-28109E437A59}"/>
            </c:ext>
          </c:extLst>
        </c:ser>
        <c:ser>
          <c:idx val="13"/>
          <c:order val="12"/>
          <c:tx>
            <c:strRef>
              <c:f>Fe!$O$2</c:f>
              <c:strCache>
                <c:ptCount val="1"/>
                <c:pt idx="0">
                  <c:v>上限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Fe!$A$3:$A$20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Fe!$O$3:$O$20</c:f>
              <c:numCache>
                <c:formatCode>0</c:formatCode>
                <c:ptCount val="18"/>
                <c:pt idx="0">
                  <c:v>155</c:v>
                </c:pt>
                <c:pt idx="1">
                  <c:v>155</c:v>
                </c:pt>
                <c:pt idx="2">
                  <c:v>155</c:v>
                </c:pt>
                <c:pt idx="3">
                  <c:v>155</c:v>
                </c:pt>
                <c:pt idx="4">
                  <c:v>155</c:v>
                </c:pt>
                <c:pt idx="5">
                  <c:v>155</c:v>
                </c:pt>
                <c:pt idx="6">
                  <c:v>155</c:v>
                </c:pt>
                <c:pt idx="7">
                  <c:v>155</c:v>
                </c:pt>
                <c:pt idx="8">
                  <c:v>155</c:v>
                </c:pt>
                <c:pt idx="9">
                  <c:v>155</c:v>
                </c:pt>
                <c:pt idx="10">
                  <c:v>155</c:v>
                </c:pt>
                <c:pt idx="11">
                  <c:v>155</c:v>
                </c:pt>
                <c:pt idx="12">
                  <c:v>155</c:v>
                </c:pt>
                <c:pt idx="13">
                  <c:v>155</c:v>
                </c:pt>
                <c:pt idx="14">
                  <c:v>155</c:v>
                </c:pt>
                <c:pt idx="15">
                  <c:v>155</c:v>
                </c:pt>
                <c:pt idx="16">
                  <c:v>155</c:v>
                </c:pt>
                <c:pt idx="17">
                  <c:v>155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F5D6-453B-B58B-28109E437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035840"/>
        <c:axId val="127927424"/>
      </c:lineChart>
      <c:catAx>
        <c:axId val="1280358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27927424"/>
        <c:crosses val="autoZero"/>
        <c:auto val="0"/>
        <c:lblAlgn val="ctr"/>
        <c:lblOffset val="100"/>
        <c:tickLblSkip val="1"/>
        <c:noMultiLvlLbl val="0"/>
      </c:catAx>
      <c:valAx>
        <c:axId val="127927424"/>
        <c:scaling>
          <c:orientation val="minMax"/>
          <c:max val="163"/>
          <c:min val="131"/>
        </c:scaling>
        <c:delete val="0"/>
        <c:axPos val="l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</c:spPr>
        </c:majorGridlines>
        <c:numFmt formatCode="0.0" sourceLinked="0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28035840"/>
        <c:crosses val="autoZero"/>
        <c:crossBetween val="between"/>
        <c:majorUnit val="8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10"/>
        <c:delete val="1"/>
      </c:legendEntry>
      <c:layout>
        <c:manualLayout>
          <c:xMode val="edge"/>
          <c:yMode val="edge"/>
          <c:x val="0.81758645856571199"/>
          <c:y val="0.14098328763218201"/>
          <c:w val="0.16141759824617999"/>
          <c:h val="0.8560934907825650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 spcFirstLastPara="0" vertOverflow="ellipsis" vert="horz" wrap="square" anchor="ctr" anchorCtr="1"/>
        <a:lstStyle/>
        <a:p>
          <a:pPr>
            <a:defRPr lang="ja-JP" sz="1200" b="0" i="0" u="none" strike="noStrike" kern="1200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</c:spPr>
  <c:txPr>
    <a:bodyPr/>
    <a:lstStyle/>
    <a:p>
      <a:pPr>
        <a:defRPr lang="ja-JP" sz="1025" b="0" i="0" u="none" strike="noStrike" baseline="0">
          <a:solidFill>
            <a:srgbClr val="000000"/>
          </a:solidFill>
          <a:latin typeface="ＭＳ Ｐゴシック" panose="020B0600070205080204" charset="-128"/>
          <a:ea typeface="ＭＳ Ｐゴシック" panose="020B0600070205080204" charset="-128"/>
          <a:cs typeface="ＭＳ Ｐゴシック" panose="020B0600070205080204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616881993422096E-2"/>
          <c:y val="8.5245901639344202E-2"/>
          <c:w val="0.704725312609364"/>
          <c:h val="0.72459016393442599"/>
        </c:manualLayout>
      </c:layout>
      <c:lineChart>
        <c:grouping val="standard"/>
        <c:varyColors val="0"/>
        <c:ser>
          <c:idx val="0"/>
          <c:order val="0"/>
          <c:tx>
            <c:strRef>
              <c:f>Mg!$B$2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 cap="rnd" cmpd="sng" algn="ctr">
              <a:solidFill>
                <a:srgbClr val="0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80"/>
              </a:solidFill>
              <a:ln w="9525" cap="flat" cmpd="sng" algn="ctr">
                <a:solidFill>
                  <a:srgbClr val="000080"/>
                </a:solidFill>
                <a:prstDash val="solid"/>
                <a:round/>
              </a:ln>
            </c:spPr>
          </c:marker>
          <c:cat>
            <c:numRef>
              <c:f>Mg!$A$3:$A$20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Mg!$B$3:$B$20</c:f>
              <c:numCache>
                <c:formatCode>0.00</c:formatCode>
                <c:ptCount val="18"/>
                <c:pt idx="0">
                  <c:v>2.6944444444444446</c:v>
                </c:pt>
                <c:pt idx="1">
                  <c:v>2.6904761904761916</c:v>
                </c:pt>
                <c:pt idx="2">
                  <c:v>2.6954545454545467</c:v>
                </c:pt>
                <c:pt idx="3">
                  <c:v>2.6900000000000008</c:v>
                </c:pt>
                <c:pt idx="4">
                  <c:v>2.6900000000000008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10-4DC2-8F8C-41C59A828E94}"/>
            </c:ext>
          </c:extLst>
        </c:ser>
        <c:ser>
          <c:idx val="1"/>
          <c:order val="1"/>
          <c:tx>
            <c:strRef>
              <c:f>Mg!$C$2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 cap="rnd" cmpd="sng" algn="ctr">
              <a:solidFill>
                <a:srgbClr val="FF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00FF"/>
              </a:solidFill>
              <a:ln w="9525" cap="flat" cmpd="sng" algn="ctr">
                <a:solidFill>
                  <a:srgbClr val="FF00FF"/>
                </a:solidFill>
                <a:prstDash val="solid"/>
                <a:round/>
              </a:ln>
            </c:spPr>
          </c:marker>
          <c:cat>
            <c:numRef>
              <c:f>Mg!$A$3:$A$20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Mg!$C$3:$C$20</c:f>
              <c:numCache>
                <c:formatCode>0.00</c:formatCode>
                <c:ptCount val="18"/>
                <c:pt idx="0">
                  <c:v>2.6854794520547958</c:v>
                </c:pt>
                <c:pt idx="1">
                  <c:v>2.7312658227848097</c:v>
                </c:pt>
                <c:pt idx="2">
                  <c:v>2.700795454545454</c:v>
                </c:pt>
                <c:pt idx="3">
                  <c:v>2.6657692307692296</c:v>
                </c:pt>
                <c:pt idx="4">
                  <c:v>2.6652941176470581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10-4DC2-8F8C-41C59A828E94}"/>
            </c:ext>
          </c:extLst>
        </c:ser>
        <c:ser>
          <c:idx val="2"/>
          <c:order val="2"/>
          <c:tx>
            <c:strRef>
              <c:f>Mg!$D$2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 cap="rnd" cmpd="sng" algn="ctr">
              <a:solidFill>
                <a:srgbClr val="FF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FF00"/>
              </a:solidFill>
              <a:ln w="9525" cap="flat" cmpd="sng" algn="ctr">
                <a:solidFill>
                  <a:srgbClr val="FFFF00"/>
                </a:solidFill>
                <a:prstDash val="solid"/>
                <a:round/>
              </a:ln>
            </c:spPr>
          </c:marker>
          <c:cat>
            <c:numRef>
              <c:f>Mg!$A$3:$A$20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Mg!$D$3:$D$20</c:f>
              <c:numCache>
                <c:formatCode>0.00</c:formatCode>
                <c:ptCount val="18"/>
                <c:pt idx="0">
                  <c:v>2.7</c:v>
                </c:pt>
                <c:pt idx="1">
                  <c:v>2.7124999999999999</c:v>
                </c:pt>
                <c:pt idx="2">
                  <c:v>2.72272727272727</c:v>
                </c:pt>
                <c:pt idx="3">
                  <c:v>2.71176470588235</c:v>
                </c:pt>
                <c:pt idx="4">
                  <c:v>2.6764705882352948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10-4DC2-8F8C-41C59A828E94}"/>
            </c:ext>
          </c:extLst>
        </c:ser>
        <c:ser>
          <c:idx val="4"/>
          <c:order val="3"/>
          <c:tx>
            <c:strRef>
              <c:f>Mg!$E$2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 cap="rnd" cmpd="sng" algn="ctr">
              <a:solidFill>
                <a:srgbClr val="00FF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FF"/>
              </a:solidFill>
              <a:ln w="9525" cap="flat" cmpd="sng" algn="ctr">
                <a:solidFill>
                  <a:srgbClr val="00FFFF"/>
                </a:solidFill>
                <a:prstDash val="solid"/>
                <a:round/>
              </a:ln>
            </c:spPr>
          </c:marker>
          <c:cat>
            <c:numRef>
              <c:f>Mg!$A$3:$A$20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Mg!$E$3:$E$20</c:f>
              <c:numCache>
                <c:formatCode>0.00</c:formatCode>
                <c:ptCount val="18"/>
                <c:pt idx="0">
                  <c:v>2.8010000000000002</c:v>
                </c:pt>
                <c:pt idx="1">
                  <c:v>2.823</c:v>
                </c:pt>
                <c:pt idx="2">
                  <c:v>2.806</c:v>
                </c:pt>
                <c:pt idx="3">
                  <c:v>2.83</c:v>
                </c:pt>
                <c:pt idx="4">
                  <c:v>2.7989999999999999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10-4DC2-8F8C-41C59A828E94}"/>
            </c:ext>
          </c:extLst>
        </c:ser>
        <c:ser>
          <c:idx val="6"/>
          <c:order val="4"/>
          <c:tx>
            <c:strRef>
              <c:f>Mg!$F$2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 cap="rnd" cmpd="sng" algn="ctr">
              <a:solidFill>
                <a:srgbClr val="008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8080"/>
              </a:solidFill>
              <a:ln w="9525" cap="flat" cmpd="sng" algn="ctr">
                <a:solidFill>
                  <a:srgbClr val="008080"/>
                </a:solidFill>
                <a:prstDash val="solid"/>
                <a:round/>
              </a:ln>
            </c:spPr>
          </c:marker>
          <c:cat>
            <c:numRef>
              <c:f>Mg!$A$3:$A$20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Mg!$F$3:$F$20</c:f>
              <c:numCache>
                <c:formatCode>0.00</c:formatCode>
                <c:ptCount val="1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810-4DC2-8F8C-41C59A828E94}"/>
            </c:ext>
          </c:extLst>
        </c:ser>
        <c:ser>
          <c:idx val="15"/>
          <c:order val="5"/>
          <c:tx>
            <c:strRef>
              <c:f>Mg!$E$2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 cap="rnd" cmpd="sng" algn="ctr">
              <a:solidFill>
                <a:srgbClr val="00FF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FF"/>
              </a:solidFill>
              <a:ln w="9525" cap="flat" cmpd="sng" algn="ctr">
                <a:solidFill>
                  <a:srgbClr val="00FFFF"/>
                </a:solidFill>
                <a:prstDash val="solid"/>
                <a:round/>
              </a:ln>
            </c:spPr>
          </c:marker>
          <c:cat>
            <c:numRef>
              <c:f>Mg!$A$3:$A$20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Mg!$E$3:$E$20</c:f>
              <c:numCache>
                <c:formatCode>0.00</c:formatCode>
                <c:ptCount val="18"/>
                <c:pt idx="0">
                  <c:v>2.8010000000000002</c:v>
                </c:pt>
                <c:pt idx="1">
                  <c:v>2.823</c:v>
                </c:pt>
                <c:pt idx="2">
                  <c:v>2.806</c:v>
                </c:pt>
                <c:pt idx="3">
                  <c:v>2.83</c:v>
                </c:pt>
                <c:pt idx="4">
                  <c:v>2.7989999999999999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810-4DC2-8F8C-41C59A828E94}"/>
            </c:ext>
          </c:extLst>
        </c:ser>
        <c:ser>
          <c:idx val="7"/>
          <c:order val="6"/>
          <c:tx>
            <c:strRef>
              <c:f>Mg!$G$2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 cap="rnd" cmpd="sng" algn="ctr">
              <a:solidFill>
                <a:srgbClr val="00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00"/>
              </a:solidFill>
              <a:ln w="12700" cap="flat" cmpd="sng" algn="ctr">
                <a:solidFill>
                  <a:srgbClr val="00FF00"/>
                </a:solidFill>
                <a:prstDash val="solid"/>
                <a:round/>
              </a:ln>
            </c:spPr>
          </c:marker>
          <c:cat>
            <c:numRef>
              <c:f>Mg!$A$3:$A$20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Mg!$G$3:$G$20</c:f>
              <c:numCache>
                <c:formatCode>0.00</c:formatCode>
                <c:ptCount val="18"/>
                <c:pt idx="0">
                  <c:v>2.6419999999999999</c:v>
                </c:pt>
                <c:pt idx="1">
                  <c:v>2.64</c:v>
                </c:pt>
                <c:pt idx="2">
                  <c:v>2.7010000000000001</c:v>
                </c:pt>
                <c:pt idx="3">
                  <c:v>2.67</c:v>
                </c:pt>
                <c:pt idx="4">
                  <c:v>2.6419999999999999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810-4DC2-8F8C-41C59A828E94}"/>
            </c:ext>
          </c:extLst>
        </c:ser>
        <c:ser>
          <c:idx val="8"/>
          <c:order val="7"/>
          <c:tx>
            <c:strRef>
              <c:f>Mg!$H$2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 cap="rnd" cmpd="sng" algn="ctr">
              <a:solidFill>
                <a:srgbClr val="00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FF"/>
              </a:solidFill>
              <a:ln w="9525" cap="flat" cmpd="sng" algn="ctr">
                <a:solidFill>
                  <a:srgbClr val="0000FF"/>
                </a:solidFill>
                <a:prstDash val="solid"/>
                <a:round/>
              </a:ln>
            </c:spPr>
          </c:marker>
          <c:cat>
            <c:numRef>
              <c:f>Mg!$A$3:$A$20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Mg!$H$3:$H$20</c:f>
              <c:numCache>
                <c:formatCode>0.00</c:formatCode>
                <c:ptCount val="18"/>
                <c:pt idx="0">
                  <c:v>2.73</c:v>
                </c:pt>
                <c:pt idx="1">
                  <c:v>2.72</c:v>
                </c:pt>
                <c:pt idx="2">
                  <c:v>2.74</c:v>
                </c:pt>
                <c:pt idx="3">
                  <c:v>2.76</c:v>
                </c:pt>
                <c:pt idx="4">
                  <c:v>2.77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810-4DC2-8F8C-41C59A828E94}"/>
            </c:ext>
          </c:extLst>
        </c:ser>
        <c:ser>
          <c:idx val="3"/>
          <c:order val="8"/>
          <c:tx>
            <c:strRef>
              <c:f>Mg!$I$2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 cap="rnd" cmpd="sng" algn="ctr">
              <a:solidFill>
                <a:srgbClr val="FF66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6600"/>
              </a:solidFill>
              <a:ln w="9525" cap="flat" cmpd="sng" algn="ctr">
                <a:solidFill>
                  <a:srgbClr val="FF6600"/>
                </a:solidFill>
                <a:prstDash val="solid"/>
                <a:round/>
              </a:ln>
            </c:spPr>
          </c:marker>
          <c:cat>
            <c:numRef>
              <c:f>Mg!$A$3:$A$20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Mg!$I$3:$I$20</c:f>
              <c:numCache>
                <c:formatCode>0.00</c:formatCode>
                <c:ptCount val="18"/>
                <c:pt idx="1">
                  <c:v>2.72</c:v>
                </c:pt>
                <c:pt idx="2">
                  <c:v>2.77</c:v>
                </c:pt>
                <c:pt idx="3">
                  <c:v>2.74</c:v>
                </c:pt>
                <c:pt idx="4">
                  <c:v>2.59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810-4DC2-8F8C-41C59A828E94}"/>
            </c:ext>
          </c:extLst>
        </c:ser>
        <c:ser>
          <c:idx val="9"/>
          <c:order val="9"/>
          <c:tx>
            <c:strRef>
              <c:f>Mg!$K$2</c:f>
              <c:strCache>
                <c:ptCount val="1"/>
                <c:pt idx="0">
                  <c:v>認証値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Mg!$A$3:$A$20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Mg!$K$3:$K$20</c:f>
              <c:numCache>
                <c:formatCode>0.0</c:formatCode>
                <c:ptCount val="18"/>
                <c:pt idx="0">
                  <c:v>2.7</c:v>
                </c:pt>
                <c:pt idx="1">
                  <c:v>2.7</c:v>
                </c:pt>
                <c:pt idx="2">
                  <c:v>2.7</c:v>
                </c:pt>
                <c:pt idx="3">
                  <c:v>2.7</c:v>
                </c:pt>
                <c:pt idx="4">
                  <c:v>2.7</c:v>
                </c:pt>
                <c:pt idx="5">
                  <c:v>2.7</c:v>
                </c:pt>
                <c:pt idx="6">
                  <c:v>2.7</c:v>
                </c:pt>
                <c:pt idx="7">
                  <c:v>2.7</c:v>
                </c:pt>
                <c:pt idx="8">
                  <c:v>2.7</c:v>
                </c:pt>
                <c:pt idx="9">
                  <c:v>2.7</c:v>
                </c:pt>
                <c:pt idx="10">
                  <c:v>2.7</c:v>
                </c:pt>
                <c:pt idx="11">
                  <c:v>2.7</c:v>
                </c:pt>
                <c:pt idx="12">
                  <c:v>2.7</c:v>
                </c:pt>
                <c:pt idx="13">
                  <c:v>2.7</c:v>
                </c:pt>
                <c:pt idx="14">
                  <c:v>2.7</c:v>
                </c:pt>
                <c:pt idx="15">
                  <c:v>2.7</c:v>
                </c:pt>
                <c:pt idx="16">
                  <c:v>2.7</c:v>
                </c:pt>
                <c:pt idx="17">
                  <c:v>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810-4DC2-8F8C-41C59A828E94}"/>
            </c:ext>
          </c:extLst>
        </c:ser>
        <c:ser>
          <c:idx val="10"/>
          <c:order val="10"/>
          <c:tx>
            <c:strRef>
              <c:f>Mg!$L$2</c:f>
              <c:strCache>
                <c:ptCount val="1"/>
                <c:pt idx="0">
                  <c:v>7病院平均</c:v>
                </c:pt>
              </c:strCache>
            </c:strRef>
          </c:tx>
          <c:spPr>
            <a:ln w="12700" cap="rnd" cmpd="sng" algn="ctr">
              <a:solidFill>
                <a:srgbClr val="00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000000"/>
              </a:solidFill>
              <a:ln w="9525" cap="flat" cmpd="sng" algn="ctr">
                <a:solidFill>
                  <a:srgbClr val="000000"/>
                </a:solidFill>
                <a:prstDash val="solid"/>
                <a:round/>
              </a:ln>
            </c:spPr>
          </c:marker>
          <c:cat>
            <c:numRef>
              <c:f>Mg!$A$3:$A$20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Mg!$L$3:$L$20</c:f>
              <c:numCache>
                <c:formatCode>0.00</c:formatCode>
                <c:ptCount val="18"/>
                <c:pt idx="0">
                  <c:v>2.7088206494165399</c:v>
                </c:pt>
                <c:pt idx="1">
                  <c:v>2.7196060018944288</c:v>
                </c:pt>
                <c:pt idx="2">
                  <c:v>2.7337110389610388</c:v>
                </c:pt>
                <c:pt idx="3">
                  <c:v>2.723933419521654</c:v>
                </c:pt>
                <c:pt idx="4">
                  <c:v>2.6903949579831936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810-4DC2-8F8C-41C59A828E94}"/>
            </c:ext>
          </c:extLst>
        </c:ser>
        <c:ser>
          <c:idx val="11"/>
          <c:order val="11"/>
          <c:tx>
            <c:strRef>
              <c:f>Mg!$M$2</c:f>
              <c:strCache>
                <c:ptCount val="1"/>
                <c:pt idx="0">
                  <c:v>R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triangle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Mg!$A$3:$A$20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Mg!$M$3:$M$20</c:f>
              <c:numCache>
                <c:formatCode>0.00</c:formatCode>
                <c:ptCount val="18"/>
                <c:pt idx="0">
                  <c:v>0.15900000000000025</c:v>
                </c:pt>
                <c:pt idx="1">
                  <c:v>0.18299999999999983</c:v>
                </c:pt>
                <c:pt idx="2">
                  <c:v>0.11054545454545339</c:v>
                </c:pt>
                <c:pt idx="3">
                  <c:v>0.16423076923077051</c:v>
                </c:pt>
                <c:pt idx="4">
                  <c:v>0.20900000000000007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810-4DC2-8F8C-41C59A828E94}"/>
            </c:ext>
          </c:extLst>
        </c:ser>
        <c:ser>
          <c:idx val="12"/>
          <c:order val="12"/>
          <c:tx>
            <c:strRef>
              <c:f>Mg!$N$2</c:f>
              <c:strCache>
                <c:ptCount val="1"/>
                <c:pt idx="0">
                  <c:v>下限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Mg!$A$3:$A$20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Mg!$N$3:$N$20</c:f>
              <c:numCache>
                <c:formatCode>0.0</c:formatCode>
                <c:ptCount val="18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  <c:pt idx="3">
                  <c:v>2.5</c:v>
                </c:pt>
                <c:pt idx="4">
                  <c:v>2.5</c:v>
                </c:pt>
                <c:pt idx="5">
                  <c:v>2.5</c:v>
                </c:pt>
                <c:pt idx="6">
                  <c:v>2.5</c:v>
                </c:pt>
                <c:pt idx="7">
                  <c:v>2.5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2.5</c:v>
                </c:pt>
                <c:pt idx="14">
                  <c:v>2.5</c:v>
                </c:pt>
                <c:pt idx="15">
                  <c:v>2.5</c:v>
                </c:pt>
                <c:pt idx="16">
                  <c:v>2.5</c:v>
                </c:pt>
                <c:pt idx="17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F810-4DC2-8F8C-41C59A828E94}"/>
            </c:ext>
          </c:extLst>
        </c:ser>
        <c:ser>
          <c:idx val="13"/>
          <c:order val="13"/>
          <c:tx>
            <c:strRef>
              <c:f>Mg!$O$2</c:f>
              <c:strCache>
                <c:ptCount val="1"/>
                <c:pt idx="0">
                  <c:v>上限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Mg!$A$3:$A$20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Mg!$O$3:$O$20</c:f>
              <c:numCache>
                <c:formatCode>0.0</c:formatCode>
                <c:ptCount val="18"/>
                <c:pt idx="0">
                  <c:v>2.9</c:v>
                </c:pt>
                <c:pt idx="1">
                  <c:v>2.9</c:v>
                </c:pt>
                <c:pt idx="2">
                  <c:v>2.9</c:v>
                </c:pt>
                <c:pt idx="3">
                  <c:v>2.9</c:v>
                </c:pt>
                <c:pt idx="4">
                  <c:v>2.9</c:v>
                </c:pt>
                <c:pt idx="5">
                  <c:v>2.9</c:v>
                </c:pt>
                <c:pt idx="6">
                  <c:v>2.9</c:v>
                </c:pt>
                <c:pt idx="7">
                  <c:v>2.9</c:v>
                </c:pt>
                <c:pt idx="8">
                  <c:v>2.9</c:v>
                </c:pt>
                <c:pt idx="9">
                  <c:v>2.9</c:v>
                </c:pt>
                <c:pt idx="10">
                  <c:v>2.9</c:v>
                </c:pt>
                <c:pt idx="11">
                  <c:v>2.9</c:v>
                </c:pt>
                <c:pt idx="12">
                  <c:v>2.9</c:v>
                </c:pt>
                <c:pt idx="13">
                  <c:v>2.9</c:v>
                </c:pt>
                <c:pt idx="14">
                  <c:v>2.9</c:v>
                </c:pt>
                <c:pt idx="15">
                  <c:v>2.9</c:v>
                </c:pt>
                <c:pt idx="16">
                  <c:v>2.9</c:v>
                </c:pt>
                <c:pt idx="17">
                  <c:v>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F810-4DC2-8F8C-41C59A828E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100992"/>
        <c:axId val="128103168"/>
      </c:lineChart>
      <c:catAx>
        <c:axId val="12810099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28103168"/>
        <c:crosses val="autoZero"/>
        <c:auto val="0"/>
        <c:lblAlgn val="ctr"/>
        <c:lblOffset val="100"/>
        <c:tickLblSkip val="1"/>
        <c:noMultiLvlLbl val="0"/>
      </c:catAx>
      <c:valAx>
        <c:axId val="128103168"/>
        <c:scaling>
          <c:orientation val="minMax"/>
          <c:max val="3.1"/>
          <c:min val="2.2999999999999998"/>
        </c:scaling>
        <c:delete val="0"/>
        <c:axPos val="l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</c:spPr>
        </c:majorGridlines>
        <c:numFmt formatCode="0.00" sourceLinked="0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28100992"/>
        <c:crosses val="autoZero"/>
        <c:crossBetween val="between"/>
        <c:majorUnit val="0.2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3"/>
        <c:delete val="1"/>
      </c:legendEntry>
      <c:legendEntry>
        <c:idx val="4"/>
        <c:delete val="1"/>
      </c:legendEntry>
      <c:legendEntry>
        <c:idx val="11"/>
        <c:delete val="1"/>
      </c:legendEntry>
      <c:layout>
        <c:manualLayout>
          <c:xMode val="edge"/>
          <c:yMode val="edge"/>
          <c:x val="0.81758641163512102"/>
          <c:y val="0.105375047703609"/>
          <c:w val="0.14037692975028501"/>
          <c:h val="0.88010315525867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 spcFirstLastPara="0" vertOverflow="ellipsis" vert="horz" wrap="square" anchor="ctr" anchorCtr="1"/>
        <a:lstStyle/>
        <a:p>
          <a:pPr>
            <a:defRPr lang="ja-JP" sz="1200" b="0" i="0" u="none" strike="noStrike" kern="1200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</c:spPr>
  <c:txPr>
    <a:bodyPr/>
    <a:lstStyle/>
    <a:p>
      <a:pPr>
        <a:defRPr lang="ja-JP" sz="1025" b="0" i="0" u="none" strike="noStrike" baseline="0">
          <a:solidFill>
            <a:srgbClr val="000000"/>
          </a:solidFill>
          <a:latin typeface="ＭＳ Ｐゴシック" panose="020B0600070205080204" charset="-128"/>
          <a:ea typeface="ＭＳ Ｐゴシック" panose="020B0600070205080204" charset="-128"/>
          <a:cs typeface="ＭＳ Ｐゴシック" panose="020B0600070205080204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616881993422096E-2"/>
          <c:y val="8.5245901639344202E-2"/>
          <c:w val="0.704725312609363"/>
          <c:h val="0.72459016393442599"/>
        </c:manualLayout>
      </c:layout>
      <c:lineChart>
        <c:grouping val="standard"/>
        <c:varyColors val="0"/>
        <c:ser>
          <c:idx val="0"/>
          <c:order val="0"/>
          <c:tx>
            <c:strRef>
              <c:f>IP!$B$2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 cap="rnd" cmpd="sng" algn="ctr">
              <a:solidFill>
                <a:srgbClr val="0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80"/>
              </a:solidFill>
              <a:ln w="9525" cap="flat" cmpd="sng" algn="ctr">
                <a:solidFill>
                  <a:srgbClr val="000080"/>
                </a:solidFill>
                <a:prstDash val="solid"/>
                <a:round/>
              </a:ln>
            </c:spPr>
          </c:marker>
          <c:cat>
            <c:numRef>
              <c:f>IP!$A$3:$A$20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IP!$B$3:$B$20</c:f>
              <c:numCache>
                <c:formatCode>0.00</c:formatCode>
                <c:ptCount val="18"/>
                <c:pt idx="0">
                  <c:v>5.9777777777777779</c:v>
                </c:pt>
                <c:pt idx="1">
                  <c:v>5.9761904761904763</c:v>
                </c:pt>
                <c:pt idx="2">
                  <c:v>5.9863636363636372</c:v>
                </c:pt>
                <c:pt idx="3">
                  <c:v>5.9850000000000003</c:v>
                </c:pt>
                <c:pt idx="4">
                  <c:v>5.9700000000000006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35-4F9D-800A-77F69EBE0AA5}"/>
            </c:ext>
          </c:extLst>
        </c:ser>
        <c:ser>
          <c:idx val="1"/>
          <c:order val="1"/>
          <c:tx>
            <c:strRef>
              <c:f>IP!$C$2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 cap="rnd" cmpd="sng" algn="ctr">
              <a:solidFill>
                <a:srgbClr val="FF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00FF"/>
              </a:solidFill>
              <a:ln w="9525" cap="flat" cmpd="sng" algn="ctr">
                <a:solidFill>
                  <a:srgbClr val="FF00FF"/>
                </a:solidFill>
                <a:prstDash val="solid"/>
                <a:round/>
              </a:ln>
            </c:spPr>
          </c:marker>
          <c:cat>
            <c:numRef>
              <c:f>IP!$A$3:$A$20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IP!$C$3:$C$20</c:f>
              <c:numCache>
                <c:formatCode>0.00</c:formatCode>
                <c:ptCount val="18"/>
                <c:pt idx="0">
                  <c:v>6.0080882352941183</c:v>
                </c:pt>
                <c:pt idx="1">
                  <c:v>6.004415584415586</c:v>
                </c:pt>
                <c:pt idx="2">
                  <c:v>6.0017777777777814</c:v>
                </c:pt>
                <c:pt idx="3">
                  <c:v>5.9959259259259241</c:v>
                </c:pt>
                <c:pt idx="4">
                  <c:v>6.0017441860465102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35-4F9D-800A-77F69EBE0AA5}"/>
            </c:ext>
          </c:extLst>
        </c:ser>
        <c:ser>
          <c:idx val="2"/>
          <c:order val="2"/>
          <c:tx>
            <c:strRef>
              <c:f>IP!$D$2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 cap="rnd" cmpd="sng" algn="ctr">
              <a:solidFill>
                <a:srgbClr val="FF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FF00"/>
              </a:solidFill>
              <a:ln w="9525" cap="flat" cmpd="sng" algn="ctr">
                <a:solidFill>
                  <a:srgbClr val="FFFF00"/>
                </a:solidFill>
                <a:prstDash val="solid"/>
                <a:round/>
              </a:ln>
            </c:spPr>
          </c:marker>
          <c:cat>
            <c:numRef>
              <c:f>IP!$A$3:$A$20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IP!$D$3:$D$20</c:f>
              <c:numCache>
                <c:formatCode>0.00</c:formatCode>
                <c:ptCount val="18"/>
                <c:pt idx="0">
                  <c:v>5.8882352941176501</c:v>
                </c:pt>
                <c:pt idx="1">
                  <c:v>5.889473684210528</c:v>
                </c:pt>
                <c:pt idx="2">
                  <c:v>5.9136363636363702</c:v>
                </c:pt>
                <c:pt idx="3">
                  <c:v>5.93</c:v>
                </c:pt>
                <c:pt idx="4">
                  <c:v>5.9842105263157892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635-4F9D-800A-77F69EBE0AA5}"/>
            </c:ext>
          </c:extLst>
        </c:ser>
        <c:ser>
          <c:idx val="4"/>
          <c:order val="3"/>
          <c:tx>
            <c:strRef>
              <c:f>IP!$E$2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 cap="rnd" cmpd="sng" algn="ctr">
              <a:solidFill>
                <a:srgbClr val="00FF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FF"/>
              </a:solidFill>
              <a:ln w="9525" cap="flat" cmpd="sng" algn="ctr">
                <a:solidFill>
                  <a:srgbClr val="00FFFF"/>
                </a:solidFill>
                <a:prstDash val="solid"/>
                <a:round/>
              </a:ln>
            </c:spPr>
          </c:marker>
          <c:cat>
            <c:numRef>
              <c:f>IP!$A$3:$A$20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IP!$E$3:$E$20</c:f>
              <c:numCache>
                <c:formatCode>0.00</c:formatCode>
                <c:ptCount val="18"/>
                <c:pt idx="0">
                  <c:v>6.0650000000000004</c:v>
                </c:pt>
                <c:pt idx="1">
                  <c:v>6.0659999999999998</c:v>
                </c:pt>
                <c:pt idx="2">
                  <c:v>6.0650000000000004</c:v>
                </c:pt>
                <c:pt idx="3">
                  <c:v>6.0709999999999997</c:v>
                </c:pt>
                <c:pt idx="4">
                  <c:v>6.0460000000000003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635-4F9D-800A-77F69EBE0AA5}"/>
            </c:ext>
          </c:extLst>
        </c:ser>
        <c:ser>
          <c:idx val="6"/>
          <c:order val="4"/>
          <c:tx>
            <c:strRef>
              <c:f>IP!$F$2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 cap="rnd" cmpd="sng" algn="ctr">
              <a:solidFill>
                <a:srgbClr val="008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8080"/>
              </a:solidFill>
              <a:ln w="9525" cap="flat" cmpd="sng" algn="ctr">
                <a:solidFill>
                  <a:srgbClr val="008080"/>
                </a:solidFill>
                <a:prstDash val="solid"/>
                <a:round/>
              </a:ln>
            </c:spPr>
          </c:marker>
          <c:cat>
            <c:numRef>
              <c:f>IP!$A$3:$A$20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IP!$F$3:$F$20</c:f>
              <c:numCache>
                <c:formatCode>0.00</c:formatCode>
                <c:ptCount val="18"/>
                <c:pt idx="0">
                  <c:v>5.9</c:v>
                </c:pt>
                <c:pt idx="1">
                  <c:v>5.830000000000001</c:v>
                </c:pt>
                <c:pt idx="2">
                  <c:v>5.8254166666666665</c:v>
                </c:pt>
                <c:pt idx="3">
                  <c:v>5.8275000000000006</c:v>
                </c:pt>
                <c:pt idx="4">
                  <c:v>5.8173913043478249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635-4F9D-800A-77F69EBE0AA5}"/>
            </c:ext>
          </c:extLst>
        </c:ser>
        <c:ser>
          <c:idx val="7"/>
          <c:order val="5"/>
          <c:tx>
            <c:strRef>
              <c:f>IP!$G$2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 cap="rnd" cmpd="sng" algn="ctr">
              <a:solidFill>
                <a:srgbClr val="00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00"/>
              </a:solidFill>
              <a:ln w="9525" cap="flat" cmpd="sng" algn="ctr">
                <a:solidFill>
                  <a:srgbClr val="00FF00"/>
                </a:solidFill>
                <a:prstDash val="solid"/>
                <a:round/>
              </a:ln>
            </c:spPr>
          </c:marker>
          <c:cat>
            <c:numRef>
              <c:f>IP!$A$3:$A$20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IP!$G$3:$G$20</c:f>
              <c:numCache>
                <c:formatCode>0.00</c:formatCode>
                <c:ptCount val="18"/>
                <c:pt idx="0">
                  <c:v>5.9390000000000001</c:v>
                </c:pt>
                <c:pt idx="1">
                  <c:v>5.9379999999999997</c:v>
                </c:pt>
                <c:pt idx="2">
                  <c:v>5.9329999999999998</c:v>
                </c:pt>
                <c:pt idx="3">
                  <c:v>5.931</c:v>
                </c:pt>
                <c:pt idx="4">
                  <c:v>5.9969999999999999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635-4F9D-800A-77F69EBE0AA5}"/>
            </c:ext>
          </c:extLst>
        </c:ser>
        <c:ser>
          <c:idx val="8"/>
          <c:order val="6"/>
          <c:tx>
            <c:strRef>
              <c:f>IP!$H$2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 cap="rnd" cmpd="sng" algn="ctr">
              <a:solidFill>
                <a:srgbClr val="00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FF"/>
              </a:solidFill>
              <a:ln w="9525" cap="flat" cmpd="sng" algn="ctr">
                <a:solidFill>
                  <a:srgbClr val="0000FF"/>
                </a:solidFill>
                <a:prstDash val="solid"/>
                <a:round/>
              </a:ln>
            </c:spPr>
          </c:marker>
          <c:cat>
            <c:numRef>
              <c:f>IP!$A$3:$A$20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IP!$H$3:$H$20</c:f>
              <c:numCache>
                <c:formatCode>0.00</c:formatCode>
                <c:ptCount val="18"/>
                <c:pt idx="0">
                  <c:v>5.98</c:v>
                </c:pt>
                <c:pt idx="1">
                  <c:v>6</c:v>
                </c:pt>
                <c:pt idx="2">
                  <c:v>5.93</c:v>
                </c:pt>
                <c:pt idx="3">
                  <c:v>5.9</c:v>
                </c:pt>
                <c:pt idx="4">
                  <c:v>5.89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635-4F9D-800A-77F69EBE0AA5}"/>
            </c:ext>
          </c:extLst>
        </c:ser>
        <c:ser>
          <c:idx val="3"/>
          <c:order val="7"/>
          <c:tx>
            <c:strRef>
              <c:f>IP!$I$2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 cap="rnd" cmpd="sng" algn="ctr">
              <a:solidFill>
                <a:srgbClr val="FF66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6600"/>
              </a:solidFill>
              <a:ln w="9525" cap="flat" cmpd="sng" algn="ctr">
                <a:solidFill>
                  <a:srgbClr val="FF6600"/>
                </a:solidFill>
                <a:prstDash val="solid"/>
                <a:round/>
              </a:ln>
            </c:spPr>
          </c:marker>
          <c:cat>
            <c:numRef>
              <c:f>IP!$A$3:$A$20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IP!$I$3:$I$20</c:f>
              <c:numCache>
                <c:formatCode>0.00</c:formatCode>
                <c:ptCount val="18"/>
                <c:pt idx="1">
                  <c:v>6.1</c:v>
                </c:pt>
                <c:pt idx="2">
                  <c:v>6.08</c:v>
                </c:pt>
                <c:pt idx="3">
                  <c:v>6.08</c:v>
                </c:pt>
                <c:pt idx="4">
                  <c:v>5.97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635-4F9D-800A-77F69EBE0AA5}"/>
            </c:ext>
          </c:extLst>
        </c:ser>
        <c:ser>
          <c:idx val="14"/>
          <c:order val="8"/>
          <c:tx>
            <c:strRef>
              <c:f>IP!$J$2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 cap="rnd" cmpd="sng" algn="ctr">
              <a:solidFill>
                <a:srgbClr val="8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800080"/>
              </a:solidFill>
              <a:ln w="9525" cap="flat" cmpd="sng" algn="ctr">
                <a:solidFill>
                  <a:srgbClr val="800080"/>
                </a:solidFill>
                <a:prstDash val="solid"/>
                <a:round/>
              </a:ln>
            </c:spPr>
          </c:marker>
          <c:cat>
            <c:numRef>
              <c:f>IP!$A$3:$A$20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IP!$J$3:$J$20</c:f>
              <c:numCache>
                <c:formatCode>0.00</c:formatCode>
                <c:ptCount val="18"/>
                <c:pt idx="1">
                  <c:v>5.9789473684210526</c:v>
                </c:pt>
                <c:pt idx="2">
                  <c:v>5.94</c:v>
                </c:pt>
                <c:pt idx="3">
                  <c:v>5.9444444444444464</c:v>
                </c:pt>
                <c:pt idx="4">
                  <c:v>5.9230769230769234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635-4F9D-800A-77F69EBE0AA5}"/>
            </c:ext>
          </c:extLst>
        </c:ser>
        <c:ser>
          <c:idx val="9"/>
          <c:order val="9"/>
          <c:tx>
            <c:strRef>
              <c:f>IP!$K$2</c:f>
              <c:strCache>
                <c:ptCount val="1"/>
                <c:pt idx="0">
                  <c:v>認証値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IP!$A$3:$A$20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IP!$K$3:$K$20</c:f>
              <c:numCache>
                <c:formatCode>0.0</c:formatCode>
                <c:ptCount val="18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635-4F9D-800A-77F69EBE0AA5}"/>
            </c:ext>
          </c:extLst>
        </c:ser>
        <c:ser>
          <c:idx val="10"/>
          <c:order val="10"/>
          <c:tx>
            <c:strRef>
              <c:f>IP!$L$2</c:f>
              <c:strCache>
                <c:ptCount val="1"/>
                <c:pt idx="0">
                  <c:v>9病院平均</c:v>
                </c:pt>
              </c:strCache>
            </c:strRef>
          </c:tx>
          <c:spPr>
            <a:ln w="12700" cap="rnd" cmpd="sng" algn="ctr">
              <a:solidFill>
                <a:srgbClr val="00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000000"/>
              </a:solidFill>
              <a:ln w="9525" cap="flat" cmpd="sng" algn="ctr">
                <a:solidFill>
                  <a:srgbClr val="000000"/>
                </a:solidFill>
                <a:prstDash val="solid"/>
                <a:round/>
              </a:ln>
            </c:spPr>
          </c:marker>
          <c:cat>
            <c:numRef>
              <c:f>IP!$A$3:$A$20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IP!$L$3:$L$20</c:f>
              <c:numCache>
                <c:formatCode>0.00</c:formatCode>
                <c:ptCount val="18"/>
                <c:pt idx="0">
                  <c:v>5.9654430438842212</c:v>
                </c:pt>
                <c:pt idx="1">
                  <c:v>5.9758919014708489</c:v>
                </c:pt>
                <c:pt idx="2">
                  <c:v>5.9639104938271608</c:v>
                </c:pt>
                <c:pt idx="3">
                  <c:v>5.9627633744855961</c:v>
                </c:pt>
                <c:pt idx="4">
                  <c:v>5.9554914377541159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635-4F9D-800A-77F69EBE0AA5}"/>
            </c:ext>
          </c:extLst>
        </c:ser>
        <c:ser>
          <c:idx val="11"/>
          <c:order val="11"/>
          <c:tx>
            <c:strRef>
              <c:f>IP!$M$2</c:f>
              <c:strCache>
                <c:ptCount val="1"/>
                <c:pt idx="0">
                  <c:v>R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triangle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IP!$A$3:$A$20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IP!$M$3:$M$20</c:f>
              <c:numCache>
                <c:formatCode>0.00</c:formatCode>
                <c:ptCount val="18"/>
                <c:pt idx="0">
                  <c:v>0.17676470588235027</c:v>
                </c:pt>
                <c:pt idx="1">
                  <c:v>0.26999999999999869</c:v>
                </c:pt>
                <c:pt idx="2">
                  <c:v>0.25458333333333361</c:v>
                </c:pt>
                <c:pt idx="3">
                  <c:v>0.2524999999999995</c:v>
                </c:pt>
                <c:pt idx="4">
                  <c:v>0.22860869565217534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4635-4F9D-800A-77F69EBE0AA5}"/>
            </c:ext>
          </c:extLst>
        </c:ser>
        <c:ser>
          <c:idx val="12"/>
          <c:order val="12"/>
          <c:tx>
            <c:strRef>
              <c:f>IP!$N$2</c:f>
              <c:strCache>
                <c:ptCount val="1"/>
                <c:pt idx="0">
                  <c:v>下限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IP!$A$3:$A$20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IP!$N$3:$N$20</c:f>
              <c:numCache>
                <c:formatCode>0.0</c:formatCode>
                <c:ptCount val="18"/>
                <c:pt idx="0">
                  <c:v>5.8</c:v>
                </c:pt>
                <c:pt idx="1">
                  <c:v>5.8</c:v>
                </c:pt>
                <c:pt idx="2">
                  <c:v>5.8</c:v>
                </c:pt>
                <c:pt idx="3">
                  <c:v>5.8</c:v>
                </c:pt>
                <c:pt idx="4">
                  <c:v>5.8</c:v>
                </c:pt>
                <c:pt idx="5">
                  <c:v>5.8</c:v>
                </c:pt>
                <c:pt idx="6">
                  <c:v>5.8</c:v>
                </c:pt>
                <c:pt idx="7">
                  <c:v>5.8</c:v>
                </c:pt>
                <c:pt idx="8">
                  <c:v>5.8</c:v>
                </c:pt>
                <c:pt idx="9">
                  <c:v>5.8</c:v>
                </c:pt>
                <c:pt idx="10">
                  <c:v>5.8</c:v>
                </c:pt>
                <c:pt idx="11">
                  <c:v>5.8</c:v>
                </c:pt>
                <c:pt idx="12">
                  <c:v>5.8</c:v>
                </c:pt>
                <c:pt idx="13">
                  <c:v>5.8</c:v>
                </c:pt>
                <c:pt idx="14">
                  <c:v>5.8</c:v>
                </c:pt>
                <c:pt idx="15">
                  <c:v>5.8</c:v>
                </c:pt>
                <c:pt idx="16">
                  <c:v>5.8</c:v>
                </c:pt>
                <c:pt idx="17">
                  <c:v>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4635-4F9D-800A-77F69EBE0AA5}"/>
            </c:ext>
          </c:extLst>
        </c:ser>
        <c:ser>
          <c:idx val="13"/>
          <c:order val="13"/>
          <c:tx>
            <c:strRef>
              <c:f>IP!$O$2</c:f>
              <c:strCache>
                <c:ptCount val="1"/>
                <c:pt idx="0">
                  <c:v>上限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IP!$A$3:$A$20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IP!$O$3:$O$20</c:f>
              <c:numCache>
                <c:formatCode>0.0</c:formatCode>
                <c:ptCount val="18"/>
                <c:pt idx="0">
                  <c:v>6.2</c:v>
                </c:pt>
                <c:pt idx="1">
                  <c:v>6.2</c:v>
                </c:pt>
                <c:pt idx="2">
                  <c:v>6.2</c:v>
                </c:pt>
                <c:pt idx="3">
                  <c:v>6.2</c:v>
                </c:pt>
                <c:pt idx="4">
                  <c:v>6.2</c:v>
                </c:pt>
                <c:pt idx="5">
                  <c:v>6.2</c:v>
                </c:pt>
                <c:pt idx="6">
                  <c:v>6.2</c:v>
                </c:pt>
                <c:pt idx="7">
                  <c:v>6.2</c:v>
                </c:pt>
                <c:pt idx="8">
                  <c:v>6.2</c:v>
                </c:pt>
                <c:pt idx="9">
                  <c:v>6.2</c:v>
                </c:pt>
                <c:pt idx="10">
                  <c:v>6.2</c:v>
                </c:pt>
                <c:pt idx="11">
                  <c:v>6.2</c:v>
                </c:pt>
                <c:pt idx="12">
                  <c:v>6.2</c:v>
                </c:pt>
                <c:pt idx="13">
                  <c:v>6.2</c:v>
                </c:pt>
                <c:pt idx="14">
                  <c:v>6.2</c:v>
                </c:pt>
                <c:pt idx="15">
                  <c:v>6.2</c:v>
                </c:pt>
                <c:pt idx="16">
                  <c:v>6.2</c:v>
                </c:pt>
                <c:pt idx="17">
                  <c:v>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4635-4F9D-800A-77F69EBE0A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375808"/>
        <c:axId val="128255104"/>
      </c:lineChart>
      <c:catAx>
        <c:axId val="1283758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28255104"/>
        <c:crosses val="autoZero"/>
        <c:auto val="0"/>
        <c:lblAlgn val="ctr"/>
        <c:lblOffset val="100"/>
        <c:tickLblSkip val="1"/>
        <c:noMultiLvlLbl val="0"/>
      </c:catAx>
      <c:valAx>
        <c:axId val="128255104"/>
        <c:scaling>
          <c:orientation val="minMax"/>
          <c:max val="6.4"/>
          <c:min val="5.6"/>
        </c:scaling>
        <c:delete val="0"/>
        <c:axPos val="l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</c:spPr>
        </c:majorGridlines>
        <c:numFmt formatCode="0.00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28375808"/>
        <c:crosses val="autoZero"/>
        <c:crossBetween val="between"/>
        <c:majorUnit val="0.2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11"/>
        <c:delete val="1"/>
      </c:legendEntry>
      <c:layout>
        <c:manualLayout>
          <c:xMode val="edge"/>
          <c:yMode val="edge"/>
          <c:x val="0.81758636123948703"/>
          <c:y val="0.107091483468209"/>
          <c:w val="0.16141754385964899"/>
          <c:h val="0.8724102331145250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 spcFirstLastPara="0" vertOverflow="ellipsis" vert="horz" wrap="square" anchor="ctr" anchorCtr="1"/>
        <a:lstStyle/>
        <a:p>
          <a:pPr>
            <a:defRPr lang="ja-JP" sz="1200" b="0" i="0" u="none" strike="noStrike" kern="1200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</c:spPr>
  <c:txPr>
    <a:bodyPr/>
    <a:lstStyle/>
    <a:p>
      <a:pPr>
        <a:defRPr lang="ja-JP" sz="1025" b="0" i="0" u="none" strike="noStrike" baseline="0">
          <a:solidFill>
            <a:srgbClr val="000000"/>
          </a:solidFill>
          <a:latin typeface="ＭＳ Ｐゴシック" panose="020B0600070205080204" charset="-128"/>
          <a:ea typeface="ＭＳ Ｐゴシック" panose="020B0600070205080204" charset="-128"/>
          <a:cs typeface="ＭＳ Ｐゴシック" panose="020B0600070205080204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616881993422096E-2"/>
          <c:y val="8.5245901639344202E-2"/>
          <c:w val="0.704725312609364"/>
          <c:h val="0.72459016393442599"/>
        </c:manualLayout>
      </c:layout>
      <c:lineChart>
        <c:grouping val="standard"/>
        <c:varyColors val="0"/>
        <c:ser>
          <c:idx val="0"/>
          <c:order val="0"/>
          <c:tx>
            <c:strRef>
              <c:f>IgG!$B$2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 cap="rnd" cmpd="sng" algn="ctr">
              <a:solidFill>
                <a:srgbClr val="0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80"/>
              </a:solidFill>
              <a:ln w="9525" cap="flat" cmpd="sng" algn="ctr">
                <a:solidFill>
                  <a:srgbClr val="000080"/>
                </a:solidFill>
                <a:prstDash val="solid"/>
                <a:round/>
              </a:ln>
            </c:spPr>
          </c:marker>
          <c:cat>
            <c:numRef>
              <c:f>IgG!$A$3:$A$20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IgG!$B$3:$B$20</c:f>
              <c:numCache>
                <c:formatCode>0.0</c:formatCode>
                <c:ptCount val="18"/>
                <c:pt idx="0">
                  <c:v>1002.3333333333334</c:v>
                </c:pt>
                <c:pt idx="1">
                  <c:v>1003.6190476190476</c:v>
                </c:pt>
                <c:pt idx="2">
                  <c:v>1004.0909090909091</c:v>
                </c:pt>
                <c:pt idx="3">
                  <c:v>1003.35</c:v>
                </c:pt>
                <c:pt idx="4">
                  <c:v>1005.45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0A-4BCF-A05F-78DF7CB0BE98}"/>
            </c:ext>
          </c:extLst>
        </c:ser>
        <c:ser>
          <c:idx val="1"/>
          <c:order val="1"/>
          <c:tx>
            <c:strRef>
              <c:f>IgG!$C$2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 cap="rnd" cmpd="sng" algn="ctr">
              <a:solidFill>
                <a:srgbClr val="FF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00FF"/>
              </a:solidFill>
              <a:ln w="9525" cap="flat" cmpd="sng" algn="ctr">
                <a:solidFill>
                  <a:srgbClr val="FF00FF"/>
                </a:solidFill>
                <a:prstDash val="solid"/>
                <a:round/>
              </a:ln>
            </c:spPr>
          </c:marker>
          <c:cat>
            <c:numRef>
              <c:f>IgG!$A$3:$A$20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IgG!$C$3:$C$20</c:f>
              <c:numCache>
                <c:formatCode>0.0</c:formatCode>
                <c:ptCount val="18"/>
                <c:pt idx="0">
                  <c:v>991.85294117647106</c:v>
                </c:pt>
                <c:pt idx="1">
                  <c:v>1009.3423076923081</c:v>
                </c:pt>
                <c:pt idx="2">
                  <c:v>997.64269662921345</c:v>
                </c:pt>
                <c:pt idx="3">
                  <c:v>985.82592592592619</c:v>
                </c:pt>
                <c:pt idx="4">
                  <c:v>987.83095238095211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0A-4BCF-A05F-78DF7CB0BE98}"/>
            </c:ext>
          </c:extLst>
        </c:ser>
        <c:ser>
          <c:idx val="2"/>
          <c:order val="2"/>
          <c:tx>
            <c:strRef>
              <c:f>IgG!$D$2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 cap="rnd" cmpd="sng" algn="ctr">
              <a:solidFill>
                <a:srgbClr val="FF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FF00"/>
              </a:solidFill>
              <a:ln w="9525" cap="flat" cmpd="sng" algn="ctr">
                <a:solidFill>
                  <a:srgbClr val="FFFF00"/>
                </a:solidFill>
                <a:prstDash val="solid"/>
                <a:round/>
              </a:ln>
            </c:spPr>
          </c:marker>
          <c:cat>
            <c:numRef>
              <c:f>IgG!$A$3:$A$20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IgG!$D$3:$D$20</c:f>
              <c:numCache>
                <c:formatCode>0.0</c:formatCode>
                <c:ptCount val="18"/>
                <c:pt idx="0">
                  <c:v>1029.93571428571</c:v>
                </c:pt>
                <c:pt idx="1">
                  <c:v>1021.8647058823532</c:v>
                </c:pt>
                <c:pt idx="2">
                  <c:v>1017.2</c:v>
                </c:pt>
                <c:pt idx="3">
                  <c:v>1011.83705882353</c:v>
                </c:pt>
                <c:pt idx="4">
                  <c:v>1008.0588235294117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70A-4BCF-A05F-78DF7CB0BE98}"/>
            </c:ext>
          </c:extLst>
        </c:ser>
        <c:ser>
          <c:idx val="4"/>
          <c:order val="3"/>
          <c:tx>
            <c:strRef>
              <c:f>IgG!$E$2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 cap="rnd" cmpd="sng" algn="ctr">
              <a:solidFill>
                <a:srgbClr val="00FF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FF"/>
              </a:solidFill>
              <a:ln w="9525" cap="flat" cmpd="sng" algn="ctr">
                <a:solidFill>
                  <a:srgbClr val="00FFFF"/>
                </a:solidFill>
                <a:prstDash val="solid"/>
                <a:round/>
              </a:ln>
            </c:spPr>
          </c:marker>
          <c:cat>
            <c:numRef>
              <c:f>IgG!$A$3:$A$20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IgG!$E$3:$E$20</c:f>
              <c:numCache>
                <c:formatCode>0.0_ </c:formatCode>
                <c:ptCount val="1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70A-4BCF-A05F-78DF7CB0BE98}"/>
            </c:ext>
          </c:extLst>
        </c:ser>
        <c:ser>
          <c:idx val="6"/>
          <c:order val="4"/>
          <c:tx>
            <c:strRef>
              <c:f>IgG!$F$2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 cap="rnd" cmpd="sng" algn="ctr">
              <a:solidFill>
                <a:srgbClr val="008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8080"/>
              </a:solidFill>
              <a:ln w="9525" cap="flat" cmpd="sng" algn="ctr">
                <a:solidFill>
                  <a:srgbClr val="008080"/>
                </a:solidFill>
                <a:prstDash val="solid"/>
                <a:round/>
              </a:ln>
            </c:spPr>
          </c:marker>
          <c:cat>
            <c:numRef>
              <c:f>IgG!$A$3:$A$20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IgG!$F$3:$F$20</c:f>
              <c:numCache>
                <c:formatCode>0.0</c:formatCode>
                <c:ptCount val="18"/>
                <c:pt idx="0">
                  <c:v>976.95849999999996</c:v>
                </c:pt>
                <c:pt idx="1">
                  <c:v>984.90141666666671</c:v>
                </c:pt>
                <c:pt idx="2">
                  <c:v>981.75762500000008</c:v>
                </c:pt>
                <c:pt idx="3">
                  <c:v>981.77983333333339</c:v>
                </c:pt>
                <c:pt idx="4">
                  <c:v>980.67247826086964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70A-4BCF-A05F-78DF7CB0BE98}"/>
            </c:ext>
          </c:extLst>
        </c:ser>
        <c:ser>
          <c:idx val="7"/>
          <c:order val="5"/>
          <c:tx>
            <c:strRef>
              <c:f>IgG!$G$2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 cap="rnd" cmpd="sng" algn="ctr">
              <a:solidFill>
                <a:srgbClr val="00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00"/>
              </a:solidFill>
              <a:ln w="9525" cap="flat" cmpd="sng" algn="ctr">
                <a:solidFill>
                  <a:srgbClr val="00FF00"/>
                </a:solidFill>
                <a:prstDash val="solid"/>
                <a:round/>
              </a:ln>
            </c:spPr>
          </c:marker>
          <c:cat>
            <c:numRef>
              <c:f>IgG!$A$3:$A$20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IgG!$G$3:$G$20</c:f>
              <c:numCache>
                <c:formatCode>0.0</c:formatCode>
                <c:ptCount val="1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70A-4BCF-A05F-78DF7CB0BE98}"/>
            </c:ext>
          </c:extLst>
        </c:ser>
        <c:ser>
          <c:idx val="8"/>
          <c:order val="6"/>
          <c:tx>
            <c:strRef>
              <c:f>IgG!$H$2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 cap="rnd" cmpd="sng" algn="ctr">
              <a:solidFill>
                <a:srgbClr val="00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FF"/>
              </a:solidFill>
              <a:ln w="9525" cap="flat" cmpd="sng" algn="ctr">
                <a:solidFill>
                  <a:srgbClr val="0000FF"/>
                </a:solidFill>
                <a:prstDash val="solid"/>
                <a:round/>
              </a:ln>
            </c:spPr>
          </c:marker>
          <c:cat>
            <c:numRef>
              <c:f>IgG!$A$3:$A$20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IgG!$H$3:$H$20</c:f>
              <c:numCache>
                <c:formatCode>0.0</c:formatCode>
                <c:ptCount val="18"/>
                <c:pt idx="0">
                  <c:v>989.6</c:v>
                </c:pt>
                <c:pt idx="1">
                  <c:v>1005.6</c:v>
                </c:pt>
                <c:pt idx="2">
                  <c:v>1006.1</c:v>
                </c:pt>
                <c:pt idx="3">
                  <c:v>1005.5</c:v>
                </c:pt>
                <c:pt idx="4">
                  <c:v>1004.1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70A-4BCF-A05F-78DF7CB0BE98}"/>
            </c:ext>
          </c:extLst>
        </c:ser>
        <c:ser>
          <c:idx val="3"/>
          <c:order val="7"/>
          <c:tx>
            <c:strRef>
              <c:f>IgG!$I$2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 cap="rnd" cmpd="sng" algn="ctr">
              <a:solidFill>
                <a:srgbClr val="FF66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6600"/>
              </a:solidFill>
              <a:ln w="9525" cap="flat" cmpd="sng" algn="ctr">
                <a:solidFill>
                  <a:srgbClr val="FF6600"/>
                </a:solidFill>
                <a:prstDash val="solid"/>
                <a:round/>
              </a:ln>
            </c:spPr>
          </c:marker>
          <c:cat>
            <c:numRef>
              <c:f>IgG!$A$3:$A$20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IgG!$I$3:$I$20</c:f>
              <c:numCache>
                <c:formatCode>0.0</c:formatCode>
                <c:ptCount val="18"/>
                <c:pt idx="1">
                  <c:v>1004.2</c:v>
                </c:pt>
                <c:pt idx="2">
                  <c:v>995.54</c:v>
                </c:pt>
                <c:pt idx="3">
                  <c:v>998.72</c:v>
                </c:pt>
                <c:pt idx="4">
                  <c:v>990.02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70A-4BCF-A05F-78DF7CB0BE98}"/>
            </c:ext>
          </c:extLst>
        </c:ser>
        <c:ser>
          <c:idx val="14"/>
          <c:order val="8"/>
          <c:tx>
            <c:strRef>
              <c:f>IgG!$J$2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 cap="rnd" cmpd="sng" algn="ctr">
              <a:solidFill>
                <a:srgbClr val="8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800080"/>
              </a:solidFill>
              <a:ln w="9525" cap="flat" cmpd="sng" algn="ctr">
                <a:solidFill>
                  <a:srgbClr val="800080"/>
                </a:solidFill>
                <a:prstDash val="solid"/>
                <a:round/>
              </a:ln>
            </c:spPr>
          </c:marker>
          <c:cat>
            <c:numRef>
              <c:f>IgG!$A$3:$A$20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IgG!$J$3:$J$20</c:f>
              <c:numCache>
                <c:formatCode>0.0</c:formatCode>
                <c:ptCount val="1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70A-4BCF-A05F-78DF7CB0BE98}"/>
            </c:ext>
          </c:extLst>
        </c:ser>
        <c:ser>
          <c:idx val="9"/>
          <c:order val="9"/>
          <c:tx>
            <c:strRef>
              <c:f>IgG!$K$2</c:f>
              <c:strCache>
                <c:ptCount val="1"/>
                <c:pt idx="0">
                  <c:v>認証値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IgG!$A$3:$A$20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IgG!$K$3:$K$20</c:f>
              <c:numCache>
                <c:formatCode>0</c:formatCode>
                <c:ptCount val="18"/>
                <c:pt idx="0">
                  <c:v>1001</c:v>
                </c:pt>
                <c:pt idx="1">
                  <c:v>1001</c:v>
                </c:pt>
                <c:pt idx="2">
                  <c:v>1001</c:v>
                </c:pt>
                <c:pt idx="3">
                  <c:v>1001</c:v>
                </c:pt>
                <c:pt idx="4">
                  <c:v>1001</c:v>
                </c:pt>
                <c:pt idx="5">
                  <c:v>1001</c:v>
                </c:pt>
                <c:pt idx="6">
                  <c:v>1001</c:v>
                </c:pt>
                <c:pt idx="7">
                  <c:v>1001</c:v>
                </c:pt>
                <c:pt idx="8">
                  <c:v>1001</c:v>
                </c:pt>
                <c:pt idx="9">
                  <c:v>1001</c:v>
                </c:pt>
                <c:pt idx="10">
                  <c:v>1001</c:v>
                </c:pt>
                <c:pt idx="11">
                  <c:v>1001</c:v>
                </c:pt>
                <c:pt idx="12">
                  <c:v>1001</c:v>
                </c:pt>
                <c:pt idx="13">
                  <c:v>1001</c:v>
                </c:pt>
                <c:pt idx="14">
                  <c:v>1001</c:v>
                </c:pt>
                <c:pt idx="15">
                  <c:v>1001</c:v>
                </c:pt>
                <c:pt idx="16">
                  <c:v>1001</c:v>
                </c:pt>
                <c:pt idx="17">
                  <c:v>1001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70A-4BCF-A05F-78DF7CB0BE98}"/>
            </c:ext>
          </c:extLst>
        </c:ser>
        <c:ser>
          <c:idx val="10"/>
          <c:order val="10"/>
          <c:tx>
            <c:strRef>
              <c:f>IgG!$L$2</c:f>
              <c:strCache>
                <c:ptCount val="1"/>
                <c:pt idx="0">
                  <c:v>6病院平均</c:v>
                </c:pt>
              </c:strCache>
            </c:strRef>
          </c:tx>
          <c:spPr>
            <a:ln w="12700" cap="rnd" cmpd="sng" algn="ctr">
              <a:solidFill>
                <a:srgbClr val="00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000000"/>
              </a:solidFill>
              <a:ln w="9525" cap="flat" cmpd="sng" algn="ctr">
                <a:solidFill>
                  <a:srgbClr val="000000"/>
                </a:solidFill>
                <a:prstDash val="solid"/>
                <a:round/>
              </a:ln>
            </c:spPr>
          </c:marker>
          <c:cat>
            <c:numRef>
              <c:f>IgG!$A$3:$A$20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IgG!$L$3:$L$20</c:f>
              <c:numCache>
                <c:formatCode>0.0</c:formatCode>
                <c:ptCount val="18"/>
                <c:pt idx="0">
                  <c:v>998.136097759103</c:v>
                </c:pt>
                <c:pt idx="1">
                  <c:v>1004.9212463100625</c:v>
                </c:pt>
                <c:pt idx="2">
                  <c:v>1000.3885384533538</c:v>
                </c:pt>
                <c:pt idx="3">
                  <c:v>997.83546968046494</c:v>
                </c:pt>
                <c:pt idx="4">
                  <c:v>996.02204236187242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70A-4BCF-A05F-78DF7CB0BE98}"/>
            </c:ext>
          </c:extLst>
        </c:ser>
        <c:ser>
          <c:idx val="11"/>
          <c:order val="11"/>
          <c:tx>
            <c:strRef>
              <c:f>IgG!$M$2</c:f>
              <c:strCache>
                <c:ptCount val="1"/>
                <c:pt idx="0">
                  <c:v>R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triangle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IgG!$A$3:$A$20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IgG!$M$3:$M$20</c:f>
              <c:numCache>
                <c:formatCode>0.0</c:formatCode>
                <c:ptCount val="18"/>
                <c:pt idx="0">
                  <c:v>52.977214285710033</c:v>
                </c:pt>
                <c:pt idx="1">
                  <c:v>36.963289215686473</c:v>
                </c:pt>
                <c:pt idx="2">
                  <c:v>35.44237499999997</c:v>
                </c:pt>
                <c:pt idx="3">
                  <c:v>30.057225490196629</c:v>
                </c:pt>
                <c:pt idx="4">
                  <c:v>27.386345268542073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70A-4BCF-A05F-78DF7CB0BE98}"/>
            </c:ext>
          </c:extLst>
        </c:ser>
        <c:ser>
          <c:idx val="12"/>
          <c:order val="12"/>
          <c:tx>
            <c:strRef>
              <c:f>IgG!$N$2</c:f>
              <c:strCache>
                <c:ptCount val="1"/>
                <c:pt idx="0">
                  <c:v>下限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IgG!$A$3:$A$20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IgG!$N$3:$N$20</c:f>
              <c:numCache>
                <c:formatCode>0</c:formatCode>
                <c:ptCount val="18"/>
                <c:pt idx="0">
                  <c:v>950</c:v>
                </c:pt>
                <c:pt idx="1">
                  <c:v>950</c:v>
                </c:pt>
                <c:pt idx="2">
                  <c:v>950</c:v>
                </c:pt>
                <c:pt idx="3">
                  <c:v>950</c:v>
                </c:pt>
                <c:pt idx="4">
                  <c:v>950</c:v>
                </c:pt>
                <c:pt idx="5">
                  <c:v>950</c:v>
                </c:pt>
                <c:pt idx="6">
                  <c:v>950</c:v>
                </c:pt>
                <c:pt idx="7">
                  <c:v>950</c:v>
                </c:pt>
                <c:pt idx="8">
                  <c:v>950</c:v>
                </c:pt>
                <c:pt idx="9">
                  <c:v>950</c:v>
                </c:pt>
                <c:pt idx="10">
                  <c:v>950</c:v>
                </c:pt>
                <c:pt idx="11">
                  <c:v>950</c:v>
                </c:pt>
                <c:pt idx="12">
                  <c:v>950</c:v>
                </c:pt>
                <c:pt idx="13">
                  <c:v>950</c:v>
                </c:pt>
                <c:pt idx="14">
                  <c:v>950</c:v>
                </c:pt>
                <c:pt idx="15">
                  <c:v>950</c:v>
                </c:pt>
                <c:pt idx="16">
                  <c:v>950</c:v>
                </c:pt>
                <c:pt idx="17">
                  <c:v>950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B70A-4BCF-A05F-78DF7CB0BE98}"/>
            </c:ext>
          </c:extLst>
        </c:ser>
        <c:ser>
          <c:idx val="13"/>
          <c:order val="13"/>
          <c:tx>
            <c:strRef>
              <c:f>IgG!$O$2</c:f>
              <c:strCache>
                <c:ptCount val="1"/>
                <c:pt idx="0">
                  <c:v>上限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IgG!$A$3:$A$20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IgG!$O$3:$O$20</c:f>
              <c:numCache>
                <c:formatCode>0</c:formatCode>
                <c:ptCount val="18"/>
                <c:pt idx="0">
                  <c:v>1052</c:v>
                </c:pt>
                <c:pt idx="1">
                  <c:v>1052</c:v>
                </c:pt>
                <c:pt idx="2">
                  <c:v>1052</c:v>
                </c:pt>
                <c:pt idx="3">
                  <c:v>1052</c:v>
                </c:pt>
                <c:pt idx="4">
                  <c:v>1052</c:v>
                </c:pt>
                <c:pt idx="5">
                  <c:v>1052</c:v>
                </c:pt>
                <c:pt idx="6">
                  <c:v>1052</c:v>
                </c:pt>
                <c:pt idx="7">
                  <c:v>1052</c:v>
                </c:pt>
                <c:pt idx="8">
                  <c:v>1052</c:v>
                </c:pt>
                <c:pt idx="9">
                  <c:v>1052</c:v>
                </c:pt>
                <c:pt idx="10">
                  <c:v>1052</c:v>
                </c:pt>
                <c:pt idx="11">
                  <c:v>1052</c:v>
                </c:pt>
                <c:pt idx="12">
                  <c:v>1052</c:v>
                </c:pt>
                <c:pt idx="13">
                  <c:v>1052</c:v>
                </c:pt>
                <c:pt idx="14">
                  <c:v>1052</c:v>
                </c:pt>
                <c:pt idx="15">
                  <c:v>1052</c:v>
                </c:pt>
                <c:pt idx="16">
                  <c:v>1052</c:v>
                </c:pt>
                <c:pt idx="17">
                  <c:v>1052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B70A-4BCF-A05F-78DF7CB0BE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843328"/>
        <c:axId val="126288640"/>
      </c:lineChart>
      <c:catAx>
        <c:axId val="12784332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cap="none" spc="0" normalizeH="0" baseline="0">
                <a:solidFill>
                  <a:srgbClr val="000000"/>
                </a:solidFill>
                <a:uFill>
                  <a:solidFill>
                    <a:srgbClr val="000000"/>
                  </a:solidFill>
                </a:u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26288640"/>
        <c:crosses val="autoZero"/>
        <c:auto val="0"/>
        <c:lblAlgn val="ctr"/>
        <c:lblOffset val="100"/>
        <c:tickLblSkip val="1"/>
        <c:noMultiLvlLbl val="0"/>
      </c:catAx>
      <c:valAx>
        <c:axId val="126288640"/>
        <c:scaling>
          <c:orientation val="minMax"/>
          <c:max val="1103"/>
          <c:min val="899"/>
        </c:scaling>
        <c:delete val="0"/>
        <c:axPos val="l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</c:spPr>
        </c:majorGridlines>
        <c:numFmt formatCode="0.0" sourceLinked="0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27843328"/>
        <c:crosses val="autoZero"/>
        <c:crossBetween val="between"/>
        <c:majorUnit val="5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5"/>
        <c:delete val="1"/>
      </c:legendEntry>
      <c:legendEntry>
        <c:idx val="11"/>
        <c:delete val="1"/>
      </c:legendEntry>
      <c:layout>
        <c:manualLayout>
          <c:xMode val="edge"/>
          <c:yMode val="edge"/>
          <c:x val="0.817586384176199"/>
          <c:y val="0.14098328763218201"/>
          <c:w val="0.161417647536334"/>
          <c:h val="0.8590165934415250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 spcFirstLastPara="0" vertOverflow="ellipsis" vert="horz" wrap="square" anchor="ctr" anchorCtr="1"/>
        <a:lstStyle/>
        <a:p>
          <a:pPr>
            <a:defRPr lang="ja-JP" sz="1400" b="0" i="0" u="none" strike="noStrike" kern="1200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</c:spPr>
  <c:txPr>
    <a:bodyPr/>
    <a:lstStyle/>
    <a:p>
      <a:pPr>
        <a:defRPr lang="ja-JP" sz="1025" b="0" i="0" u="none" strike="noStrike" baseline="0">
          <a:solidFill>
            <a:srgbClr val="000000"/>
          </a:solidFill>
          <a:latin typeface="ＭＳ Ｐゴシック" panose="020B0600070205080204" charset="-128"/>
          <a:ea typeface="ＭＳ Ｐゴシック" panose="020B0600070205080204" charset="-128"/>
          <a:cs typeface="ＭＳ Ｐゴシック" panose="020B0600070205080204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395371553084407E-2"/>
          <c:y val="8.23679277329743E-2"/>
          <c:w val="0.704725312609365"/>
          <c:h val="0.72459016393442599"/>
        </c:manualLayout>
      </c:layout>
      <c:lineChart>
        <c:grouping val="standard"/>
        <c:varyColors val="0"/>
        <c:ser>
          <c:idx val="0"/>
          <c:order val="0"/>
          <c:tx>
            <c:strRef>
              <c:f>IgA!$B$2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 cap="rnd" cmpd="sng" algn="ctr">
              <a:solidFill>
                <a:srgbClr val="0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80"/>
              </a:solidFill>
              <a:ln w="9525" cap="flat" cmpd="sng" algn="ctr">
                <a:solidFill>
                  <a:srgbClr val="000080"/>
                </a:solidFill>
                <a:prstDash val="solid"/>
                <a:round/>
              </a:ln>
            </c:spPr>
          </c:marker>
          <c:cat>
            <c:numRef>
              <c:f>IgA!$A$3:$A$20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IgA!$B$3:$B$20</c:f>
              <c:numCache>
                <c:formatCode>0.0</c:formatCode>
                <c:ptCount val="18"/>
                <c:pt idx="0">
                  <c:v>228.22222222222223</c:v>
                </c:pt>
                <c:pt idx="1">
                  <c:v>225.66666666666666</c:v>
                </c:pt>
                <c:pt idx="2">
                  <c:v>227.81818181818181</c:v>
                </c:pt>
                <c:pt idx="3">
                  <c:v>230.55</c:v>
                </c:pt>
                <c:pt idx="4">
                  <c:v>227.15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85-478C-A377-265F6934F301}"/>
            </c:ext>
          </c:extLst>
        </c:ser>
        <c:ser>
          <c:idx val="1"/>
          <c:order val="1"/>
          <c:tx>
            <c:strRef>
              <c:f>IgA!$C$2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 cap="rnd" cmpd="sng" algn="ctr">
              <a:solidFill>
                <a:srgbClr val="FF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00FF"/>
              </a:solidFill>
              <a:ln w="9525" cap="flat" cmpd="sng" algn="ctr">
                <a:solidFill>
                  <a:srgbClr val="FF00FF"/>
                </a:solidFill>
                <a:prstDash val="solid"/>
                <a:round/>
              </a:ln>
            </c:spPr>
          </c:marker>
          <c:cat>
            <c:numRef>
              <c:f>IgA!$A$3:$A$20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IgA!$C$3:$C$20</c:f>
              <c:numCache>
                <c:formatCode>0.0</c:formatCode>
                <c:ptCount val="18"/>
                <c:pt idx="0">
                  <c:v>227.91549295774647</c:v>
                </c:pt>
                <c:pt idx="1">
                  <c:v>227.46375000000003</c:v>
                </c:pt>
                <c:pt idx="2">
                  <c:v>228.89583333333326</c:v>
                </c:pt>
                <c:pt idx="3">
                  <c:v>228.74942528735633</c:v>
                </c:pt>
                <c:pt idx="4">
                  <c:v>227.14999999999998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85-478C-A377-265F6934F301}"/>
            </c:ext>
          </c:extLst>
        </c:ser>
        <c:ser>
          <c:idx val="2"/>
          <c:order val="2"/>
          <c:tx>
            <c:strRef>
              <c:f>IgA!$D$2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 cap="rnd" cmpd="sng" algn="ctr">
              <a:solidFill>
                <a:srgbClr val="FF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FF00"/>
              </a:solidFill>
              <a:ln w="9525" cap="flat" cmpd="sng" algn="ctr">
                <a:solidFill>
                  <a:srgbClr val="FFFF00"/>
                </a:solidFill>
                <a:prstDash val="solid"/>
                <a:round/>
              </a:ln>
            </c:spPr>
          </c:marker>
          <c:cat>
            <c:numRef>
              <c:f>IgA!$A$3:$A$20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IgA!$D$3:$D$20</c:f>
              <c:numCache>
                <c:formatCode>0.0</c:formatCode>
                <c:ptCount val="18"/>
                <c:pt idx="0">
                  <c:v>222.28125</c:v>
                </c:pt>
                <c:pt idx="1">
                  <c:v>222.53125</c:v>
                </c:pt>
                <c:pt idx="2">
                  <c:v>221.935</c:v>
                </c:pt>
                <c:pt idx="3">
                  <c:v>222.494117647059</c:v>
                </c:pt>
                <c:pt idx="4">
                  <c:v>224.57500000000002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785-478C-A377-265F6934F301}"/>
            </c:ext>
          </c:extLst>
        </c:ser>
        <c:ser>
          <c:idx val="4"/>
          <c:order val="3"/>
          <c:tx>
            <c:strRef>
              <c:f>IgA!$E$2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 cap="rnd" cmpd="sng" algn="ctr">
              <a:solidFill>
                <a:srgbClr val="00FF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FF"/>
              </a:solidFill>
              <a:ln w="9525" cap="flat" cmpd="sng" algn="ctr">
                <a:solidFill>
                  <a:srgbClr val="00FFFF"/>
                </a:solidFill>
                <a:prstDash val="solid"/>
                <a:round/>
              </a:ln>
            </c:spPr>
          </c:marker>
          <c:cat>
            <c:numRef>
              <c:f>IgA!$A$3:$A$20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IgA!$E$3:$E$20</c:f>
              <c:numCache>
                <c:formatCode>0.0_ </c:formatCode>
                <c:ptCount val="1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785-478C-A377-265F6934F301}"/>
            </c:ext>
          </c:extLst>
        </c:ser>
        <c:ser>
          <c:idx val="6"/>
          <c:order val="4"/>
          <c:tx>
            <c:strRef>
              <c:f>IgA!$F$2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 cap="rnd" cmpd="sng" algn="ctr">
              <a:solidFill>
                <a:srgbClr val="008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8080"/>
              </a:solidFill>
              <a:ln w="9525" cap="flat" cmpd="sng" algn="ctr">
                <a:solidFill>
                  <a:srgbClr val="008080"/>
                </a:solidFill>
                <a:prstDash val="solid"/>
                <a:round/>
              </a:ln>
            </c:spPr>
          </c:marker>
          <c:cat>
            <c:numRef>
              <c:f>IgA!$A$3:$A$20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IgA!$F$3:$F$20</c:f>
              <c:numCache>
                <c:formatCode>0.0</c:formatCode>
                <c:ptCount val="18"/>
                <c:pt idx="0">
                  <c:v>227.375</c:v>
                </c:pt>
                <c:pt idx="1">
                  <c:v>230.56733333333332</c:v>
                </c:pt>
                <c:pt idx="2">
                  <c:v>233.16737499999999</c:v>
                </c:pt>
                <c:pt idx="3">
                  <c:v>227.79095833333335</c:v>
                </c:pt>
                <c:pt idx="4">
                  <c:v>229.13765217391304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785-478C-A377-265F6934F301}"/>
            </c:ext>
          </c:extLst>
        </c:ser>
        <c:ser>
          <c:idx val="7"/>
          <c:order val="5"/>
          <c:tx>
            <c:strRef>
              <c:f>IgA!$G$2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 cap="rnd" cmpd="sng" algn="ctr">
              <a:solidFill>
                <a:srgbClr val="00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00"/>
              </a:solidFill>
              <a:ln w="9525" cap="flat" cmpd="sng" algn="ctr">
                <a:solidFill>
                  <a:srgbClr val="00FF00"/>
                </a:solidFill>
                <a:prstDash val="solid"/>
                <a:round/>
              </a:ln>
            </c:spPr>
          </c:marker>
          <c:cat>
            <c:numRef>
              <c:f>IgA!$A$3:$A$20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IgA!$G$3:$G$20</c:f>
              <c:numCache>
                <c:formatCode>0.0</c:formatCode>
                <c:ptCount val="1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785-478C-A377-265F6934F301}"/>
            </c:ext>
          </c:extLst>
        </c:ser>
        <c:ser>
          <c:idx val="8"/>
          <c:order val="6"/>
          <c:tx>
            <c:strRef>
              <c:f>IgA!$H$2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 cap="rnd" cmpd="sng" algn="ctr">
              <a:solidFill>
                <a:srgbClr val="00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FF"/>
              </a:solidFill>
              <a:ln w="9525" cap="flat" cmpd="sng" algn="ctr">
                <a:solidFill>
                  <a:srgbClr val="0000FF"/>
                </a:solidFill>
                <a:prstDash val="solid"/>
                <a:round/>
              </a:ln>
            </c:spPr>
          </c:marker>
          <c:cat>
            <c:numRef>
              <c:f>IgA!$A$3:$A$20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IgA!$H$3:$H$20</c:f>
              <c:numCache>
                <c:formatCode>0.0</c:formatCode>
                <c:ptCount val="18"/>
                <c:pt idx="0">
                  <c:v>231.2</c:v>
                </c:pt>
                <c:pt idx="1">
                  <c:v>223.6</c:v>
                </c:pt>
                <c:pt idx="2">
                  <c:v>228.4</c:v>
                </c:pt>
                <c:pt idx="3">
                  <c:v>228.9</c:v>
                </c:pt>
                <c:pt idx="4">
                  <c:v>229.3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785-478C-A377-265F6934F301}"/>
            </c:ext>
          </c:extLst>
        </c:ser>
        <c:ser>
          <c:idx val="3"/>
          <c:order val="7"/>
          <c:tx>
            <c:strRef>
              <c:f>IgA!$I$2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 cap="rnd" cmpd="sng" algn="ctr">
              <a:solidFill>
                <a:srgbClr val="FF66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6600"/>
              </a:solidFill>
              <a:ln w="9525" cap="flat" cmpd="sng" algn="ctr">
                <a:solidFill>
                  <a:srgbClr val="FF6600"/>
                </a:solidFill>
                <a:prstDash val="solid"/>
                <a:round/>
              </a:ln>
            </c:spPr>
          </c:marker>
          <c:cat>
            <c:numRef>
              <c:f>IgA!$A$3:$A$20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IgA!$I$3:$I$20</c:f>
              <c:numCache>
                <c:formatCode>0.0</c:formatCode>
                <c:ptCount val="18"/>
                <c:pt idx="1">
                  <c:v>220.6</c:v>
                </c:pt>
                <c:pt idx="2">
                  <c:v>213.23</c:v>
                </c:pt>
                <c:pt idx="3">
                  <c:v>210.16</c:v>
                </c:pt>
                <c:pt idx="4">
                  <c:v>208.54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785-478C-A377-265F6934F301}"/>
            </c:ext>
          </c:extLst>
        </c:ser>
        <c:ser>
          <c:idx val="14"/>
          <c:order val="8"/>
          <c:tx>
            <c:strRef>
              <c:f>IgA!$J$2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 cap="rnd" cmpd="sng" algn="ctr">
              <a:solidFill>
                <a:srgbClr val="8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800080"/>
              </a:solidFill>
              <a:ln w="9525" cap="flat" cmpd="sng" algn="ctr">
                <a:solidFill>
                  <a:srgbClr val="800080"/>
                </a:solidFill>
                <a:prstDash val="solid"/>
                <a:round/>
              </a:ln>
            </c:spPr>
          </c:marker>
          <c:cat>
            <c:numRef>
              <c:f>IgA!$A$3:$A$20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IgA!$J$3:$J$20</c:f>
              <c:numCache>
                <c:formatCode>0.0</c:formatCode>
                <c:ptCount val="1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785-478C-A377-265F6934F301}"/>
            </c:ext>
          </c:extLst>
        </c:ser>
        <c:ser>
          <c:idx val="9"/>
          <c:order val="9"/>
          <c:tx>
            <c:strRef>
              <c:f>IgA!$K$2</c:f>
              <c:strCache>
                <c:ptCount val="1"/>
                <c:pt idx="0">
                  <c:v>認証値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IgA!$A$3:$A$20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IgA!$K$3:$K$20</c:f>
              <c:numCache>
                <c:formatCode>0</c:formatCode>
                <c:ptCount val="18"/>
                <c:pt idx="0">
                  <c:v>227</c:v>
                </c:pt>
                <c:pt idx="1">
                  <c:v>227</c:v>
                </c:pt>
                <c:pt idx="2">
                  <c:v>227</c:v>
                </c:pt>
                <c:pt idx="3">
                  <c:v>227</c:v>
                </c:pt>
                <c:pt idx="4">
                  <c:v>227</c:v>
                </c:pt>
                <c:pt idx="5">
                  <c:v>227</c:v>
                </c:pt>
                <c:pt idx="6">
                  <c:v>227</c:v>
                </c:pt>
                <c:pt idx="7">
                  <c:v>227</c:v>
                </c:pt>
                <c:pt idx="8">
                  <c:v>227</c:v>
                </c:pt>
                <c:pt idx="9">
                  <c:v>227</c:v>
                </c:pt>
                <c:pt idx="10">
                  <c:v>227</c:v>
                </c:pt>
                <c:pt idx="11">
                  <c:v>227</c:v>
                </c:pt>
                <c:pt idx="12">
                  <c:v>227</c:v>
                </c:pt>
                <c:pt idx="13">
                  <c:v>227</c:v>
                </c:pt>
                <c:pt idx="14">
                  <c:v>227</c:v>
                </c:pt>
                <c:pt idx="15">
                  <c:v>227</c:v>
                </c:pt>
                <c:pt idx="16">
                  <c:v>227</c:v>
                </c:pt>
                <c:pt idx="17">
                  <c:v>227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785-478C-A377-265F6934F301}"/>
            </c:ext>
          </c:extLst>
        </c:ser>
        <c:ser>
          <c:idx val="10"/>
          <c:order val="10"/>
          <c:tx>
            <c:strRef>
              <c:f>IgA!$L$2</c:f>
              <c:strCache>
                <c:ptCount val="1"/>
                <c:pt idx="0">
                  <c:v>6病院平均</c:v>
                </c:pt>
              </c:strCache>
            </c:strRef>
          </c:tx>
          <c:spPr>
            <a:ln w="12700" cap="rnd" cmpd="sng" algn="ctr">
              <a:solidFill>
                <a:srgbClr val="00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000000"/>
              </a:solidFill>
              <a:ln w="9525" cap="flat" cmpd="sng" algn="ctr">
                <a:solidFill>
                  <a:srgbClr val="000000"/>
                </a:solidFill>
                <a:prstDash val="solid"/>
                <a:round/>
              </a:ln>
            </c:spPr>
          </c:marker>
          <c:cat>
            <c:numRef>
              <c:f>IgA!$A$3:$A$20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IgA!$L$3:$L$20</c:f>
              <c:numCache>
                <c:formatCode>0.0</c:formatCode>
                <c:ptCount val="18"/>
                <c:pt idx="0">
                  <c:v>227.39879303599372</c:v>
                </c:pt>
                <c:pt idx="1">
                  <c:v>225.07149999999999</c:v>
                </c:pt>
                <c:pt idx="2">
                  <c:v>225.57439835858585</c:v>
                </c:pt>
                <c:pt idx="3">
                  <c:v>224.7740835446248</c:v>
                </c:pt>
                <c:pt idx="4">
                  <c:v>224.30877536231881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785-478C-A377-265F6934F301}"/>
            </c:ext>
          </c:extLst>
        </c:ser>
        <c:ser>
          <c:idx val="11"/>
          <c:order val="11"/>
          <c:tx>
            <c:strRef>
              <c:f>IgA!$M$2</c:f>
              <c:strCache>
                <c:ptCount val="1"/>
                <c:pt idx="0">
                  <c:v>R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triangle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IgA!$A$3:$A$20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IgA!$M$3:$M$20</c:f>
              <c:numCache>
                <c:formatCode>0.0</c:formatCode>
                <c:ptCount val="18"/>
                <c:pt idx="0">
                  <c:v>8.9187499999999886</c:v>
                </c:pt>
                <c:pt idx="1">
                  <c:v>9.9673333333333289</c:v>
                </c:pt>
                <c:pt idx="2">
                  <c:v>19.937375000000003</c:v>
                </c:pt>
                <c:pt idx="3">
                  <c:v>20.390000000000015</c:v>
                </c:pt>
                <c:pt idx="4">
                  <c:v>20.760000000000019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785-478C-A377-265F6934F301}"/>
            </c:ext>
          </c:extLst>
        </c:ser>
        <c:ser>
          <c:idx val="12"/>
          <c:order val="12"/>
          <c:tx>
            <c:strRef>
              <c:f>IgA!$N$2</c:f>
              <c:strCache>
                <c:ptCount val="1"/>
                <c:pt idx="0">
                  <c:v>下限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IgA!$A$3:$A$20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IgA!$N$3:$N$20</c:f>
              <c:numCache>
                <c:formatCode>0</c:formatCode>
                <c:ptCount val="18"/>
                <c:pt idx="0">
                  <c:v>204</c:v>
                </c:pt>
                <c:pt idx="1">
                  <c:v>204</c:v>
                </c:pt>
                <c:pt idx="2">
                  <c:v>204</c:v>
                </c:pt>
                <c:pt idx="3">
                  <c:v>204</c:v>
                </c:pt>
                <c:pt idx="4">
                  <c:v>204</c:v>
                </c:pt>
                <c:pt idx="5">
                  <c:v>204</c:v>
                </c:pt>
                <c:pt idx="6">
                  <c:v>204</c:v>
                </c:pt>
                <c:pt idx="7">
                  <c:v>204</c:v>
                </c:pt>
                <c:pt idx="8">
                  <c:v>204</c:v>
                </c:pt>
                <c:pt idx="9">
                  <c:v>204</c:v>
                </c:pt>
                <c:pt idx="10">
                  <c:v>204</c:v>
                </c:pt>
                <c:pt idx="11">
                  <c:v>204</c:v>
                </c:pt>
                <c:pt idx="12">
                  <c:v>204</c:v>
                </c:pt>
                <c:pt idx="13">
                  <c:v>204</c:v>
                </c:pt>
                <c:pt idx="14">
                  <c:v>204</c:v>
                </c:pt>
                <c:pt idx="15">
                  <c:v>204</c:v>
                </c:pt>
                <c:pt idx="16">
                  <c:v>204</c:v>
                </c:pt>
                <c:pt idx="17">
                  <c:v>204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8785-478C-A377-265F6934F301}"/>
            </c:ext>
          </c:extLst>
        </c:ser>
        <c:ser>
          <c:idx val="13"/>
          <c:order val="13"/>
          <c:tx>
            <c:strRef>
              <c:f>IgA!$O$2</c:f>
              <c:strCache>
                <c:ptCount val="1"/>
                <c:pt idx="0">
                  <c:v>上限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IgA!$A$3:$A$20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IgA!$O$3:$O$20</c:f>
              <c:numCache>
                <c:formatCode>0</c:formatCode>
                <c:ptCount val="18"/>
                <c:pt idx="0">
                  <c:v>250</c:v>
                </c:pt>
                <c:pt idx="1">
                  <c:v>250</c:v>
                </c:pt>
                <c:pt idx="2">
                  <c:v>250</c:v>
                </c:pt>
                <c:pt idx="3">
                  <c:v>250</c:v>
                </c:pt>
                <c:pt idx="4">
                  <c:v>250</c:v>
                </c:pt>
                <c:pt idx="5">
                  <c:v>250</c:v>
                </c:pt>
                <c:pt idx="6">
                  <c:v>250</c:v>
                </c:pt>
                <c:pt idx="7">
                  <c:v>250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8785-478C-A377-265F6934F3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984576"/>
        <c:axId val="128986496"/>
      </c:lineChart>
      <c:catAx>
        <c:axId val="12898457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28986496"/>
        <c:crosses val="autoZero"/>
        <c:auto val="0"/>
        <c:lblAlgn val="ctr"/>
        <c:lblOffset val="100"/>
        <c:tickLblSkip val="1"/>
        <c:noMultiLvlLbl val="0"/>
      </c:catAx>
      <c:valAx>
        <c:axId val="128986496"/>
        <c:scaling>
          <c:orientation val="minMax"/>
          <c:max val="273"/>
          <c:min val="181"/>
        </c:scaling>
        <c:delete val="0"/>
        <c:axPos val="l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</c:spPr>
        </c:majorGridlines>
        <c:numFmt formatCode="0.0" sourceLinked="0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28984576"/>
        <c:crosses val="autoZero"/>
        <c:crossBetween val="between"/>
        <c:majorUnit val="23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5"/>
        <c:delete val="1"/>
      </c:legendEntry>
      <c:legendEntry>
        <c:idx val="11"/>
        <c:delete val="1"/>
      </c:legendEntry>
      <c:layout>
        <c:manualLayout>
          <c:xMode val="edge"/>
          <c:yMode val="edge"/>
          <c:x val="0.81758645132861996"/>
          <c:y val="0.117315069344142"/>
          <c:w val="0.161417596523066"/>
          <c:h val="0.8761791610368230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 spcFirstLastPara="0" vertOverflow="ellipsis" vert="horz" wrap="square" anchor="ctr" anchorCtr="1"/>
        <a:lstStyle/>
        <a:p>
          <a:pPr>
            <a:defRPr lang="ja-JP" sz="1400" b="0" i="0" u="none" strike="noStrike" kern="1200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</c:spPr>
  <c:txPr>
    <a:bodyPr/>
    <a:lstStyle/>
    <a:p>
      <a:pPr>
        <a:defRPr lang="ja-JP" sz="1025" b="0" i="0" u="none" strike="noStrike" baseline="0">
          <a:solidFill>
            <a:srgbClr val="000000"/>
          </a:solidFill>
          <a:latin typeface="ＭＳ Ｐゴシック" panose="020B0600070205080204" charset="-128"/>
          <a:ea typeface="ＭＳ Ｐゴシック" panose="020B0600070205080204" charset="-128"/>
          <a:cs typeface="ＭＳ Ｐゴシック" panose="020B0600070205080204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652780003204602E-2"/>
          <c:y val="8.2489055471360401E-2"/>
          <c:w val="0.704725312609365"/>
          <c:h val="0.72459016393442599"/>
        </c:manualLayout>
      </c:layout>
      <c:lineChart>
        <c:grouping val="standard"/>
        <c:varyColors val="0"/>
        <c:ser>
          <c:idx val="0"/>
          <c:order val="0"/>
          <c:tx>
            <c:strRef>
              <c:f>IgM!$B$2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 cap="rnd" cmpd="sng" algn="ctr">
              <a:solidFill>
                <a:srgbClr val="000099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80"/>
              </a:solidFill>
              <a:ln w="9525" cap="flat" cmpd="sng" algn="ctr">
                <a:solidFill>
                  <a:srgbClr val="000080"/>
                </a:solidFill>
                <a:prstDash val="solid"/>
                <a:round/>
              </a:ln>
            </c:spPr>
          </c:marker>
          <c:cat>
            <c:numRef>
              <c:f>IgM!$A$3:$A$20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IgM!$B$3:$B$20</c:f>
              <c:numCache>
                <c:formatCode>0.0</c:formatCode>
                <c:ptCount val="18"/>
                <c:pt idx="0">
                  <c:v>83.277777777777771</c:v>
                </c:pt>
                <c:pt idx="1">
                  <c:v>82.61904761904762</c:v>
                </c:pt>
                <c:pt idx="2">
                  <c:v>83</c:v>
                </c:pt>
                <c:pt idx="3">
                  <c:v>82.2</c:v>
                </c:pt>
                <c:pt idx="4">
                  <c:v>82.65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14-46A4-95ED-635668BDDA79}"/>
            </c:ext>
          </c:extLst>
        </c:ser>
        <c:ser>
          <c:idx val="1"/>
          <c:order val="1"/>
          <c:tx>
            <c:strRef>
              <c:f>IgM!$C$2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 cap="rnd" cmpd="sng" algn="ctr">
              <a:solidFill>
                <a:srgbClr val="FF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00FF"/>
              </a:solidFill>
              <a:ln w="9525" cap="flat" cmpd="sng" algn="ctr">
                <a:solidFill>
                  <a:srgbClr val="FF00FF"/>
                </a:solidFill>
                <a:prstDash val="solid"/>
                <a:round/>
              </a:ln>
            </c:spPr>
          </c:marker>
          <c:cat>
            <c:numRef>
              <c:f>IgM!$A$3:$A$20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IgM!$C$3:$C$20</c:f>
              <c:numCache>
                <c:formatCode>0.0</c:formatCode>
                <c:ptCount val="18"/>
                <c:pt idx="0">
                  <c:v>82.571014492753619</c:v>
                </c:pt>
                <c:pt idx="1">
                  <c:v>85.933333333333309</c:v>
                </c:pt>
                <c:pt idx="2">
                  <c:v>84.450000000000031</c:v>
                </c:pt>
                <c:pt idx="3">
                  <c:v>84.925609756097543</c:v>
                </c:pt>
                <c:pt idx="4">
                  <c:v>84.98433734939762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14-46A4-95ED-635668BDDA79}"/>
            </c:ext>
          </c:extLst>
        </c:ser>
        <c:ser>
          <c:idx val="2"/>
          <c:order val="2"/>
          <c:tx>
            <c:strRef>
              <c:f>IgM!$D$2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 cap="rnd" cmpd="sng" algn="ctr">
              <a:solidFill>
                <a:srgbClr val="FF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FF00"/>
              </a:solidFill>
              <a:ln w="9525" cap="flat" cmpd="sng" algn="ctr">
                <a:solidFill>
                  <a:srgbClr val="FFFF00"/>
                </a:solidFill>
                <a:prstDash val="solid"/>
                <a:round/>
              </a:ln>
            </c:spPr>
          </c:marker>
          <c:cat>
            <c:numRef>
              <c:f>IgM!$A$3:$A$20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IgM!$D$3:$D$20</c:f>
              <c:numCache>
                <c:formatCode>0.0</c:formatCode>
                <c:ptCount val="18"/>
                <c:pt idx="0">
                  <c:v>86.369230769230796</c:v>
                </c:pt>
                <c:pt idx="1">
                  <c:v>83.129411764705878</c:v>
                </c:pt>
                <c:pt idx="2">
                  <c:v>81.45</c:v>
                </c:pt>
                <c:pt idx="3">
                  <c:v>82.09</c:v>
                </c:pt>
                <c:pt idx="4">
                  <c:v>81.218749999999986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F14-46A4-95ED-635668BDDA79}"/>
            </c:ext>
          </c:extLst>
        </c:ser>
        <c:ser>
          <c:idx val="4"/>
          <c:order val="3"/>
          <c:tx>
            <c:strRef>
              <c:f>IgM!$E$2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 cap="rnd" cmpd="sng" algn="ctr">
              <a:solidFill>
                <a:srgbClr val="00FF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FF"/>
              </a:solidFill>
              <a:ln w="9525" cap="flat" cmpd="sng" algn="ctr">
                <a:solidFill>
                  <a:srgbClr val="00FFFF"/>
                </a:solidFill>
                <a:prstDash val="solid"/>
                <a:round/>
              </a:ln>
            </c:spPr>
          </c:marker>
          <c:cat>
            <c:numRef>
              <c:f>IgM!$A$3:$A$20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IgM!$E$3:$E$20</c:f>
              <c:numCache>
                <c:formatCode>0.0_ </c:formatCode>
                <c:ptCount val="1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F14-46A4-95ED-635668BDDA79}"/>
            </c:ext>
          </c:extLst>
        </c:ser>
        <c:ser>
          <c:idx val="6"/>
          <c:order val="4"/>
          <c:tx>
            <c:strRef>
              <c:f>IgM!$F$2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 cap="rnd" cmpd="sng" algn="ctr">
              <a:solidFill>
                <a:srgbClr val="008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8080"/>
              </a:solidFill>
              <a:ln w="9525" cap="flat" cmpd="sng" algn="ctr">
                <a:solidFill>
                  <a:srgbClr val="008080"/>
                </a:solidFill>
                <a:prstDash val="solid"/>
                <a:round/>
              </a:ln>
            </c:spPr>
          </c:marker>
          <c:cat>
            <c:numRef>
              <c:f>IgM!$A$3:$A$20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IgM!$F$3:$F$20</c:f>
              <c:numCache>
                <c:formatCode>0.0</c:formatCode>
                <c:ptCount val="18"/>
                <c:pt idx="0">
                  <c:v>82.125</c:v>
                </c:pt>
                <c:pt idx="1">
                  <c:v>82.011083333333332</c:v>
                </c:pt>
                <c:pt idx="2">
                  <c:v>80.748583333333343</c:v>
                </c:pt>
                <c:pt idx="3">
                  <c:v>80.780541666666679</c:v>
                </c:pt>
                <c:pt idx="4">
                  <c:v>81.486913043478268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F14-46A4-95ED-635668BDDA79}"/>
            </c:ext>
          </c:extLst>
        </c:ser>
        <c:ser>
          <c:idx val="7"/>
          <c:order val="5"/>
          <c:tx>
            <c:strRef>
              <c:f>IgM!$G$2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 cap="rnd" cmpd="sng" algn="ctr">
              <a:solidFill>
                <a:srgbClr val="00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00"/>
              </a:solidFill>
              <a:ln w="9525" cap="flat" cmpd="sng" algn="ctr">
                <a:solidFill>
                  <a:srgbClr val="00FF00"/>
                </a:solidFill>
                <a:prstDash val="solid"/>
                <a:round/>
              </a:ln>
            </c:spPr>
          </c:marker>
          <c:cat>
            <c:numRef>
              <c:f>IgM!$A$3:$A$20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IgM!$G$3:$G$20</c:f>
              <c:numCache>
                <c:formatCode>0.0</c:formatCode>
                <c:ptCount val="1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F14-46A4-95ED-635668BDDA79}"/>
            </c:ext>
          </c:extLst>
        </c:ser>
        <c:ser>
          <c:idx val="8"/>
          <c:order val="6"/>
          <c:tx>
            <c:strRef>
              <c:f>IgM!$H$2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 cap="rnd" cmpd="sng" algn="ctr">
              <a:solidFill>
                <a:srgbClr val="0000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FF"/>
              </a:solidFill>
              <a:ln w="9525" cap="flat" cmpd="sng" algn="ctr">
                <a:solidFill>
                  <a:srgbClr val="0000FF"/>
                </a:solidFill>
                <a:prstDash val="solid"/>
                <a:round/>
              </a:ln>
            </c:spPr>
          </c:marker>
          <c:cat>
            <c:numRef>
              <c:f>IgM!$A$3:$A$20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IgM!$H$3:$H$20</c:f>
              <c:numCache>
                <c:formatCode>0.0</c:formatCode>
                <c:ptCount val="18"/>
                <c:pt idx="0">
                  <c:v>82.3</c:v>
                </c:pt>
                <c:pt idx="1">
                  <c:v>82.6</c:v>
                </c:pt>
                <c:pt idx="2">
                  <c:v>80.900000000000006</c:v>
                </c:pt>
                <c:pt idx="3">
                  <c:v>82.7</c:v>
                </c:pt>
                <c:pt idx="4">
                  <c:v>85.3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F14-46A4-95ED-635668BDDA79}"/>
            </c:ext>
          </c:extLst>
        </c:ser>
        <c:ser>
          <c:idx val="3"/>
          <c:order val="7"/>
          <c:tx>
            <c:strRef>
              <c:f>IgM!$I$2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 cap="rnd" cmpd="sng" algn="ctr">
              <a:solidFill>
                <a:srgbClr val="FF66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6600"/>
              </a:solidFill>
              <a:ln w="9525" cap="flat" cmpd="sng" algn="ctr">
                <a:solidFill>
                  <a:srgbClr val="FF6600"/>
                </a:solidFill>
                <a:prstDash val="solid"/>
                <a:round/>
              </a:ln>
            </c:spPr>
          </c:marker>
          <c:cat>
            <c:numRef>
              <c:f>IgM!$A$3:$A$20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IgM!$I$3:$I$20</c:f>
              <c:numCache>
                <c:formatCode>0.0</c:formatCode>
                <c:ptCount val="18"/>
                <c:pt idx="1">
                  <c:v>81.400000000000006</c:v>
                </c:pt>
                <c:pt idx="2">
                  <c:v>80.400000000000006</c:v>
                </c:pt>
                <c:pt idx="3">
                  <c:v>79.900000000000006</c:v>
                </c:pt>
                <c:pt idx="4">
                  <c:v>84.38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F14-46A4-95ED-635668BDDA79}"/>
            </c:ext>
          </c:extLst>
        </c:ser>
        <c:ser>
          <c:idx val="14"/>
          <c:order val="8"/>
          <c:tx>
            <c:strRef>
              <c:f>IgM!$J$2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 cap="rnd" cmpd="sng" algn="ctr">
              <a:solidFill>
                <a:srgbClr val="8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800080"/>
              </a:solidFill>
              <a:ln w="9525" cap="flat" cmpd="sng" algn="ctr">
                <a:solidFill>
                  <a:srgbClr val="800080"/>
                </a:solidFill>
                <a:prstDash val="solid"/>
                <a:round/>
              </a:ln>
            </c:spPr>
          </c:marker>
          <c:cat>
            <c:numRef>
              <c:f>IgM!$A$3:$A$20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IgM!$J$3:$J$20</c:f>
              <c:numCache>
                <c:formatCode>0.0</c:formatCode>
                <c:ptCount val="1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F14-46A4-95ED-635668BDDA79}"/>
            </c:ext>
          </c:extLst>
        </c:ser>
        <c:ser>
          <c:idx val="9"/>
          <c:order val="9"/>
          <c:tx>
            <c:strRef>
              <c:f>IgM!$K$2</c:f>
              <c:strCache>
                <c:ptCount val="1"/>
                <c:pt idx="0">
                  <c:v>認証値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IgM!$A$3:$A$20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IgM!$K$3:$K$20</c:f>
              <c:numCache>
                <c:formatCode>0</c:formatCode>
                <c:ptCount val="18"/>
                <c:pt idx="0">
                  <c:v>83</c:v>
                </c:pt>
                <c:pt idx="1">
                  <c:v>83</c:v>
                </c:pt>
                <c:pt idx="2">
                  <c:v>83</c:v>
                </c:pt>
                <c:pt idx="3">
                  <c:v>83</c:v>
                </c:pt>
                <c:pt idx="4">
                  <c:v>83</c:v>
                </c:pt>
                <c:pt idx="5">
                  <c:v>83</c:v>
                </c:pt>
                <c:pt idx="6">
                  <c:v>83</c:v>
                </c:pt>
                <c:pt idx="7">
                  <c:v>83</c:v>
                </c:pt>
                <c:pt idx="8">
                  <c:v>83</c:v>
                </c:pt>
                <c:pt idx="9">
                  <c:v>83</c:v>
                </c:pt>
                <c:pt idx="10">
                  <c:v>83</c:v>
                </c:pt>
                <c:pt idx="11">
                  <c:v>83</c:v>
                </c:pt>
                <c:pt idx="12">
                  <c:v>83</c:v>
                </c:pt>
                <c:pt idx="13">
                  <c:v>83</c:v>
                </c:pt>
                <c:pt idx="14">
                  <c:v>83</c:v>
                </c:pt>
                <c:pt idx="15">
                  <c:v>83</c:v>
                </c:pt>
                <c:pt idx="16">
                  <c:v>83</c:v>
                </c:pt>
                <c:pt idx="17">
                  <c:v>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F14-46A4-95ED-635668BDDA79}"/>
            </c:ext>
          </c:extLst>
        </c:ser>
        <c:ser>
          <c:idx val="10"/>
          <c:order val="10"/>
          <c:tx>
            <c:strRef>
              <c:f>IgM!$L$2</c:f>
              <c:strCache>
                <c:ptCount val="1"/>
                <c:pt idx="0">
                  <c:v>6病院平均</c:v>
                </c:pt>
              </c:strCache>
            </c:strRef>
          </c:tx>
          <c:spPr>
            <a:ln w="12700" cap="rnd" cmpd="sng" algn="ctr">
              <a:solidFill>
                <a:srgbClr val="00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000000"/>
              </a:solidFill>
              <a:ln w="9525" cap="flat" cmpd="sng" algn="ctr">
                <a:solidFill>
                  <a:srgbClr val="000000"/>
                </a:solidFill>
                <a:prstDash val="solid"/>
                <a:round/>
              </a:ln>
            </c:spPr>
          </c:marker>
          <c:cat>
            <c:numRef>
              <c:f>IgM!$A$3:$A$20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IgM!$L$3:$L$20</c:f>
              <c:numCache>
                <c:formatCode>0.0</c:formatCode>
                <c:ptCount val="18"/>
                <c:pt idx="0">
                  <c:v>83.328604607952443</c:v>
                </c:pt>
                <c:pt idx="1">
                  <c:v>82.948812675070016</c:v>
                </c:pt>
                <c:pt idx="2">
                  <c:v>81.824763888888882</c:v>
                </c:pt>
                <c:pt idx="3">
                  <c:v>82.099358570460709</c:v>
                </c:pt>
                <c:pt idx="4">
                  <c:v>83.336666732145986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F14-46A4-95ED-635668BDDA79}"/>
            </c:ext>
          </c:extLst>
        </c:ser>
        <c:ser>
          <c:idx val="11"/>
          <c:order val="11"/>
          <c:tx>
            <c:strRef>
              <c:f>IgM!$M$2</c:f>
              <c:strCache>
                <c:ptCount val="1"/>
                <c:pt idx="0">
                  <c:v>R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triangle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IgM!$A$3:$A$20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IgM!$M$3:$M$20</c:f>
              <c:numCache>
                <c:formatCode>0.0</c:formatCode>
                <c:ptCount val="18"/>
                <c:pt idx="0">
                  <c:v>4.2442307692307963</c:v>
                </c:pt>
                <c:pt idx="1">
                  <c:v>4.533333333333303</c:v>
                </c:pt>
                <c:pt idx="2">
                  <c:v>4.0500000000000256</c:v>
                </c:pt>
                <c:pt idx="3">
                  <c:v>5.0256097560975377</c:v>
                </c:pt>
                <c:pt idx="4">
                  <c:v>4.0812500000000114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F14-46A4-95ED-635668BDDA79}"/>
            </c:ext>
          </c:extLst>
        </c:ser>
        <c:ser>
          <c:idx val="12"/>
          <c:order val="12"/>
          <c:tx>
            <c:strRef>
              <c:f>IgM!$N$2</c:f>
              <c:strCache>
                <c:ptCount val="1"/>
                <c:pt idx="0">
                  <c:v>下限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IgM!$A$3:$A$20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IgM!$N$3:$N$20</c:f>
              <c:numCache>
                <c:formatCode>0</c:formatCode>
                <c:ptCount val="18"/>
                <c:pt idx="0">
                  <c:v>74</c:v>
                </c:pt>
                <c:pt idx="1">
                  <c:v>74</c:v>
                </c:pt>
                <c:pt idx="2">
                  <c:v>74</c:v>
                </c:pt>
                <c:pt idx="3">
                  <c:v>74</c:v>
                </c:pt>
                <c:pt idx="4">
                  <c:v>74</c:v>
                </c:pt>
                <c:pt idx="5">
                  <c:v>74</c:v>
                </c:pt>
                <c:pt idx="6">
                  <c:v>74</c:v>
                </c:pt>
                <c:pt idx="7">
                  <c:v>74</c:v>
                </c:pt>
                <c:pt idx="8">
                  <c:v>74</c:v>
                </c:pt>
                <c:pt idx="9">
                  <c:v>74</c:v>
                </c:pt>
                <c:pt idx="10">
                  <c:v>74</c:v>
                </c:pt>
                <c:pt idx="11">
                  <c:v>74</c:v>
                </c:pt>
                <c:pt idx="12">
                  <c:v>74</c:v>
                </c:pt>
                <c:pt idx="13">
                  <c:v>74</c:v>
                </c:pt>
                <c:pt idx="14">
                  <c:v>74</c:v>
                </c:pt>
                <c:pt idx="15">
                  <c:v>74</c:v>
                </c:pt>
                <c:pt idx="16">
                  <c:v>74</c:v>
                </c:pt>
                <c:pt idx="17">
                  <c:v>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F14-46A4-95ED-635668BDDA79}"/>
            </c:ext>
          </c:extLst>
        </c:ser>
        <c:ser>
          <c:idx val="13"/>
          <c:order val="13"/>
          <c:tx>
            <c:strRef>
              <c:f>IgM!$O$2</c:f>
              <c:strCache>
                <c:ptCount val="1"/>
                <c:pt idx="0">
                  <c:v>上限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IgM!$A$3:$A$20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IgM!$O$3:$O$20</c:f>
              <c:numCache>
                <c:formatCode>0</c:formatCode>
                <c:ptCount val="18"/>
                <c:pt idx="0">
                  <c:v>92</c:v>
                </c:pt>
                <c:pt idx="1">
                  <c:v>92</c:v>
                </c:pt>
                <c:pt idx="2">
                  <c:v>92</c:v>
                </c:pt>
                <c:pt idx="3">
                  <c:v>92</c:v>
                </c:pt>
                <c:pt idx="4">
                  <c:v>92</c:v>
                </c:pt>
                <c:pt idx="5">
                  <c:v>92</c:v>
                </c:pt>
                <c:pt idx="6">
                  <c:v>92</c:v>
                </c:pt>
                <c:pt idx="7">
                  <c:v>92</c:v>
                </c:pt>
                <c:pt idx="8">
                  <c:v>92</c:v>
                </c:pt>
                <c:pt idx="9">
                  <c:v>92</c:v>
                </c:pt>
                <c:pt idx="10">
                  <c:v>92</c:v>
                </c:pt>
                <c:pt idx="11">
                  <c:v>92</c:v>
                </c:pt>
                <c:pt idx="12">
                  <c:v>92</c:v>
                </c:pt>
                <c:pt idx="13">
                  <c:v>92</c:v>
                </c:pt>
                <c:pt idx="14">
                  <c:v>92</c:v>
                </c:pt>
                <c:pt idx="15">
                  <c:v>92</c:v>
                </c:pt>
                <c:pt idx="16">
                  <c:v>92</c:v>
                </c:pt>
                <c:pt idx="17">
                  <c:v>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6F14-46A4-95ED-635668BDDA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9233664"/>
        <c:axId val="129235584"/>
      </c:lineChart>
      <c:catAx>
        <c:axId val="12923366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29235584"/>
        <c:crosses val="autoZero"/>
        <c:auto val="0"/>
        <c:lblAlgn val="ctr"/>
        <c:lblOffset val="100"/>
        <c:tickLblSkip val="1"/>
        <c:noMultiLvlLbl val="0"/>
      </c:catAx>
      <c:valAx>
        <c:axId val="129235584"/>
        <c:scaling>
          <c:orientation val="minMax"/>
          <c:max val="101"/>
          <c:min val="65"/>
        </c:scaling>
        <c:delete val="0"/>
        <c:axPos val="l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</c:spPr>
        </c:majorGridlines>
        <c:numFmt formatCode="0.0" sourceLinked="0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4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29233664"/>
        <c:crosses val="autoZero"/>
        <c:crossBetween val="between"/>
        <c:majorUnit val="9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5"/>
        <c:delete val="1"/>
      </c:legendEntry>
      <c:legendEntry>
        <c:idx val="11"/>
        <c:delete val="1"/>
      </c:legendEntry>
      <c:layout>
        <c:manualLayout>
          <c:xMode val="edge"/>
          <c:yMode val="edge"/>
          <c:x val="0.81758639773368602"/>
          <c:y val="0.12558008096345999"/>
          <c:w val="0.16141765160357099"/>
          <c:h val="0.8481900261095399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 spcFirstLastPara="0" vertOverflow="ellipsis" vert="horz" wrap="square" anchor="ctr" anchorCtr="1"/>
        <a:lstStyle/>
        <a:p>
          <a:pPr>
            <a:defRPr lang="ja-JP" sz="1400" b="0" i="0" u="none" strike="noStrike" kern="1200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</c:spPr>
  <c:txPr>
    <a:bodyPr/>
    <a:lstStyle/>
    <a:p>
      <a:pPr>
        <a:defRPr lang="ja-JP" sz="1025" b="0" i="0" u="none" strike="noStrike" baseline="0">
          <a:solidFill>
            <a:srgbClr val="000000"/>
          </a:solidFill>
          <a:latin typeface="ＭＳ Ｐゴシック" panose="020B0600070205080204" charset="-128"/>
          <a:ea typeface="ＭＳ Ｐゴシック" panose="020B0600070205080204" charset="-128"/>
          <a:cs typeface="ＭＳ Ｐゴシック" panose="020B0600070205080204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3058568329718"/>
          <c:y val="7.5672537255660893E-2"/>
          <c:w val="0.5875521889426587"/>
          <c:h val="0.784555835107412"/>
        </c:manualLayout>
      </c:layout>
      <c:lineChart>
        <c:grouping val="standard"/>
        <c:varyColors val="0"/>
        <c:ser>
          <c:idx val="0"/>
          <c:order val="0"/>
          <c:tx>
            <c:strRef>
              <c:f>LDL!$B$2</c:f>
              <c:strCache>
                <c:ptCount val="1"/>
                <c:pt idx="0">
                  <c:v>千葉大</c:v>
                </c:pt>
              </c:strCache>
            </c:strRef>
          </c:tx>
          <c:spPr>
            <a:ln w="12700" cap="rnd" cmpd="sng" algn="ctr">
              <a:solidFill>
                <a:srgbClr val="000099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99"/>
              </a:solidFill>
              <a:ln w="9525" cap="flat" cmpd="sng" algn="ctr">
                <a:solidFill>
                  <a:srgbClr val="000080"/>
                </a:solidFill>
                <a:prstDash val="solid"/>
                <a:round/>
              </a:ln>
            </c:spPr>
          </c:marker>
          <c:cat>
            <c:numRef>
              <c:f>LDL!$A$3:$A$20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LDL!$B$3:$B$20</c:f>
              <c:numCache>
                <c:formatCode>0.0</c:formatCode>
                <c:ptCount val="18"/>
                <c:pt idx="0">
                  <c:v>81.277777777777771</c:v>
                </c:pt>
                <c:pt idx="1">
                  <c:v>81.428571428571431</c:v>
                </c:pt>
                <c:pt idx="2">
                  <c:v>81.272727272727266</c:v>
                </c:pt>
                <c:pt idx="3">
                  <c:v>81.75</c:v>
                </c:pt>
                <c:pt idx="4">
                  <c:v>81.150000000000006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A5-4D19-BBC6-8F884125A3D2}"/>
            </c:ext>
          </c:extLst>
        </c:ser>
        <c:ser>
          <c:idx val="9"/>
          <c:order val="1"/>
          <c:tx>
            <c:strRef>
              <c:f>LDL!$C$2</c:f>
              <c:strCache>
                <c:ptCount val="1"/>
                <c:pt idx="0">
                  <c:v>がんｾﾝﾀｰ</c:v>
                </c:pt>
              </c:strCache>
            </c:strRef>
          </c:tx>
          <c:spPr>
            <a:ln w="12700">
              <a:solidFill>
                <a:srgbClr val="FF00FF"/>
              </a:solidFill>
            </a:ln>
          </c:spPr>
          <c:marker>
            <c:symbol val="circle"/>
            <c:size val="7"/>
            <c:spPr>
              <a:solidFill>
                <a:srgbClr val="FF00FF"/>
              </a:solidFill>
            </c:spPr>
          </c:marker>
          <c:cat>
            <c:numRef>
              <c:f>LDL!$A$3:$A$20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LDL!$C$3:$C$20</c:f>
              <c:numCache>
                <c:formatCode>0.0</c:formatCode>
                <c:ptCount val="18"/>
                <c:pt idx="0">
                  <c:v>82.6</c:v>
                </c:pt>
                <c:pt idx="1">
                  <c:v>82.931081081081103</c:v>
                </c:pt>
                <c:pt idx="2">
                  <c:v>82.652873563218378</c:v>
                </c:pt>
                <c:pt idx="3">
                  <c:v>82.445454545454552</c:v>
                </c:pt>
                <c:pt idx="4">
                  <c:v>82.263855421686756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A5-4D19-BBC6-8F884125A3D2}"/>
            </c:ext>
          </c:extLst>
        </c:ser>
        <c:ser>
          <c:idx val="1"/>
          <c:order val="2"/>
          <c:tx>
            <c:strRef>
              <c:f>LDL!$D$2</c:f>
              <c:strCache>
                <c:ptCount val="1"/>
                <c:pt idx="0">
                  <c:v>船橋医療C</c:v>
                </c:pt>
              </c:strCache>
            </c:strRef>
          </c:tx>
          <c:spPr>
            <a:ln w="12700" cap="rnd" cmpd="sng" algn="ctr">
              <a:solidFill>
                <a:srgbClr val="FF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FFFF"/>
              </a:solidFill>
              <a:ln w="9525" cap="flat" cmpd="sng" algn="ctr">
                <a:solidFill>
                  <a:srgbClr val="FFFF00"/>
                </a:solidFill>
                <a:prstDash val="solid"/>
                <a:round/>
              </a:ln>
            </c:spPr>
          </c:marker>
          <c:val>
            <c:numRef>
              <c:f>LDL!$D$3:$D$20</c:f>
              <c:numCache>
                <c:formatCode>0.0</c:formatCode>
                <c:ptCount val="18"/>
                <c:pt idx="0">
                  <c:v>81.105263157894697</c:v>
                </c:pt>
                <c:pt idx="1">
                  <c:v>80.84210526315789</c:v>
                </c:pt>
                <c:pt idx="2">
                  <c:v>81.095238095238102</c:v>
                </c:pt>
                <c:pt idx="3">
                  <c:v>80.5</c:v>
                </c:pt>
                <c:pt idx="4">
                  <c:v>80.588235294117652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AA5-4D19-BBC6-8F884125A3D2}"/>
            </c:ext>
          </c:extLst>
        </c:ser>
        <c:ser>
          <c:idx val="8"/>
          <c:order val="3"/>
          <c:tx>
            <c:strRef>
              <c:f>LDL!$E$2</c:f>
              <c:strCache>
                <c:ptCount val="1"/>
                <c:pt idx="0">
                  <c:v>千葉総急C</c:v>
                </c:pt>
              </c:strCache>
            </c:strRef>
          </c:tx>
          <c:spPr>
            <a:ln w="12700" cap="rnd" cmpd="sng" algn="ctr">
              <a:solidFill>
                <a:srgbClr val="00FFFF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FF"/>
              </a:solidFill>
              <a:ln w="9525" cap="flat" cmpd="sng" algn="ctr">
                <a:solidFill>
                  <a:srgbClr val="00FFFF"/>
                </a:solidFill>
                <a:prstDash val="solid"/>
                <a:round/>
              </a:ln>
            </c:spPr>
          </c:marker>
          <c:val>
            <c:numRef>
              <c:f>LDL!$E$3:$E$20</c:f>
              <c:numCache>
                <c:formatCode>0.0</c:formatCode>
                <c:ptCount val="18"/>
                <c:pt idx="0">
                  <c:v>83.438000000000002</c:v>
                </c:pt>
                <c:pt idx="1">
                  <c:v>83.218000000000004</c:v>
                </c:pt>
                <c:pt idx="2">
                  <c:v>82.95</c:v>
                </c:pt>
                <c:pt idx="3">
                  <c:v>82.84</c:v>
                </c:pt>
                <c:pt idx="4">
                  <c:v>82.007999999999996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AA5-4D19-BBC6-8F884125A3D2}"/>
            </c:ext>
          </c:extLst>
        </c:ser>
        <c:ser>
          <c:idx val="7"/>
          <c:order val="4"/>
          <c:tx>
            <c:strRef>
              <c:f>LDL!$H$2</c:f>
              <c:strCache>
                <c:ptCount val="1"/>
                <c:pt idx="0">
                  <c:v>サンリツ</c:v>
                </c:pt>
              </c:strCache>
            </c:strRef>
          </c:tx>
          <c:spPr>
            <a:ln w="12700" cap="rnd" cmpd="sng" algn="ctr">
              <a:solidFill>
                <a:srgbClr val="0000CC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00CC"/>
              </a:solidFill>
              <a:ln w="9525" cap="flat" cmpd="sng" algn="ctr">
                <a:solidFill>
                  <a:srgbClr val="0000CC"/>
                </a:solidFill>
                <a:prstDash val="solid"/>
                <a:round/>
              </a:ln>
            </c:spPr>
          </c:marker>
          <c:val>
            <c:numRef>
              <c:f>LDL!$H$3:$H$20</c:f>
              <c:numCache>
                <c:formatCode>0.0</c:formatCode>
                <c:ptCount val="18"/>
                <c:pt idx="0">
                  <c:v>82.8</c:v>
                </c:pt>
                <c:pt idx="1">
                  <c:v>82.5</c:v>
                </c:pt>
                <c:pt idx="2">
                  <c:v>81.900000000000006</c:v>
                </c:pt>
                <c:pt idx="3">
                  <c:v>82</c:v>
                </c:pt>
                <c:pt idx="4">
                  <c:v>81.900000000000006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AA5-4D19-BBC6-8F884125A3D2}"/>
            </c:ext>
          </c:extLst>
        </c:ser>
        <c:ser>
          <c:idx val="2"/>
          <c:order val="5"/>
          <c:tx>
            <c:strRef>
              <c:f>LDL!$K$2</c:f>
              <c:strCache>
                <c:ptCount val="1"/>
                <c:pt idx="0">
                  <c:v>メタボリード認証値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LDL!$A$3:$A$20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LDL!$K$3:$K$20</c:f>
              <c:numCache>
                <c:formatCode>General</c:formatCode>
                <c:ptCount val="18"/>
                <c:pt idx="0" formatCode="0">
                  <c:v>82</c:v>
                </c:pt>
                <c:pt idx="1">
                  <c:v>82</c:v>
                </c:pt>
                <c:pt idx="2">
                  <c:v>82</c:v>
                </c:pt>
                <c:pt idx="3">
                  <c:v>82</c:v>
                </c:pt>
                <c:pt idx="4">
                  <c:v>82</c:v>
                </c:pt>
                <c:pt idx="5">
                  <c:v>82</c:v>
                </c:pt>
                <c:pt idx="6">
                  <c:v>82</c:v>
                </c:pt>
                <c:pt idx="7">
                  <c:v>82</c:v>
                </c:pt>
                <c:pt idx="8">
                  <c:v>82</c:v>
                </c:pt>
                <c:pt idx="9">
                  <c:v>82</c:v>
                </c:pt>
                <c:pt idx="10">
                  <c:v>82</c:v>
                </c:pt>
                <c:pt idx="11">
                  <c:v>82</c:v>
                </c:pt>
                <c:pt idx="12">
                  <c:v>82</c:v>
                </c:pt>
                <c:pt idx="13">
                  <c:v>82</c:v>
                </c:pt>
                <c:pt idx="14">
                  <c:v>82</c:v>
                </c:pt>
                <c:pt idx="15">
                  <c:v>82</c:v>
                </c:pt>
                <c:pt idx="16">
                  <c:v>82</c:v>
                </c:pt>
                <c:pt idx="17">
                  <c:v>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AA5-4D19-BBC6-8F884125A3D2}"/>
            </c:ext>
          </c:extLst>
        </c:ser>
        <c:ser>
          <c:idx val="4"/>
          <c:order val="6"/>
          <c:tx>
            <c:strRef>
              <c:f>LDL!$L$2</c:f>
              <c:strCache>
                <c:ptCount val="1"/>
                <c:pt idx="0">
                  <c:v>メタボリード平均</c:v>
                </c:pt>
              </c:strCache>
            </c:strRef>
          </c:tx>
          <c:spPr>
            <a:ln w="12700" cap="rnd" cmpd="sng" algn="ctr">
              <a:solidFill>
                <a:srgbClr val="00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000000"/>
              </a:solidFill>
              <a:ln w="9525" cap="flat" cmpd="sng" algn="ctr">
                <a:solidFill>
                  <a:srgbClr val="000000"/>
                </a:solidFill>
                <a:prstDash val="solid"/>
                <a:round/>
              </a:ln>
            </c:spPr>
          </c:marker>
          <c:cat>
            <c:numRef>
              <c:f>LDL!$A$3:$A$20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LDL!$L$3:$L$20</c:f>
              <c:numCache>
                <c:formatCode>0.0</c:formatCode>
                <c:ptCount val="18"/>
                <c:pt idx="0">
                  <c:v>82.24420818713449</c:v>
                </c:pt>
                <c:pt idx="1">
                  <c:v>82.183951554562086</c:v>
                </c:pt>
                <c:pt idx="2">
                  <c:v>81.974167786236762</c:v>
                </c:pt>
                <c:pt idx="3">
                  <c:v>81.907090909090897</c:v>
                </c:pt>
                <c:pt idx="4">
                  <c:v>81.582018143160894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AA5-4D19-BBC6-8F884125A3D2}"/>
            </c:ext>
          </c:extLst>
        </c:ser>
        <c:ser>
          <c:idx val="6"/>
          <c:order val="7"/>
          <c:tx>
            <c:strRef>
              <c:f>LDL!$Q$2</c:f>
              <c:strCache>
                <c:ptCount val="1"/>
                <c:pt idx="0">
                  <c:v>メタボリード下限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LDL!$A$3:$A$20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LDL!$Q$3:$Q$20</c:f>
              <c:numCache>
                <c:formatCode>General</c:formatCode>
                <c:ptCount val="18"/>
                <c:pt idx="0">
                  <c:v>77</c:v>
                </c:pt>
                <c:pt idx="1">
                  <c:v>77</c:v>
                </c:pt>
                <c:pt idx="2">
                  <c:v>77</c:v>
                </c:pt>
                <c:pt idx="3">
                  <c:v>77</c:v>
                </c:pt>
                <c:pt idx="4">
                  <c:v>77</c:v>
                </c:pt>
                <c:pt idx="5">
                  <c:v>77</c:v>
                </c:pt>
                <c:pt idx="6">
                  <c:v>77</c:v>
                </c:pt>
                <c:pt idx="7">
                  <c:v>77</c:v>
                </c:pt>
                <c:pt idx="8">
                  <c:v>77</c:v>
                </c:pt>
                <c:pt idx="9">
                  <c:v>77</c:v>
                </c:pt>
                <c:pt idx="10">
                  <c:v>77</c:v>
                </c:pt>
                <c:pt idx="11">
                  <c:v>77</c:v>
                </c:pt>
                <c:pt idx="12">
                  <c:v>77</c:v>
                </c:pt>
                <c:pt idx="13">
                  <c:v>77</c:v>
                </c:pt>
                <c:pt idx="14">
                  <c:v>77</c:v>
                </c:pt>
                <c:pt idx="15">
                  <c:v>77</c:v>
                </c:pt>
                <c:pt idx="16">
                  <c:v>77</c:v>
                </c:pt>
                <c:pt idx="17">
                  <c:v>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AA5-4D19-BBC6-8F884125A3D2}"/>
            </c:ext>
          </c:extLst>
        </c:ser>
        <c:ser>
          <c:idx val="3"/>
          <c:order val="8"/>
          <c:tx>
            <c:strRef>
              <c:f>LDL!$R$2</c:f>
              <c:strCache>
                <c:ptCount val="1"/>
                <c:pt idx="0">
                  <c:v>メタボリード上限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LDL!$A$3:$A$20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LDL!$R$3:$R$20</c:f>
              <c:numCache>
                <c:formatCode>General</c:formatCode>
                <c:ptCount val="18"/>
                <c:pt idx="0">
                  <c:v>87</c:v>
                </c:pt>
                <c:pt idx="1">
                  <c:v>87</c:v>
                </c:pt>
                <c:pt idx="2">
                  <c:v>87</c:v>
                </c:pt>
                <c:pt idx="3">
                  <c:v>87</c:v>
                </c:pt>
                <c:pt idx="4">
                  <c:v>87</c:v>
                </c:pt>
                <c:pt idx="5">
                  <c:v>87</c:v>
                </c:pt>
                <c:pt idx="6">
                  <c:v>87</c:v>
                </c:pt>
                <c:pt idx="7">
                  <c:v>87</c:v>
                </c:pt>
                <c:pt idx="8">
                  <c:v>87</c:v>
                </c:pt>
                <c:pt idx="9">
                  <c:v>87</c:v>
                </c:pt>
                <c:pt idx="10">
                  <c:v>87</c:v>
                </c:pt>
                <c:pt idx="11">
                  <c:v>87</c:v>
                </c:pt>
                <c:pt idx="12">
                  <c:v>87</c:v>
                </c:pt>
                <c:pt idx="13">
                  <c:v>87</c:v>
                </c:pt>
                <c:pt idx="14">
                  <c:v>87</c:v>
                </c:pt>
                <c:pt idx="15">
                  <c:v>87</c:v>
                </c:pt>
                <c:pt idx="16">
                  <c:v>87</c:v>
                </c:pt>
                <c:pt idx="17">
                  <c:v>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AA5-4D19-BBC6-8F884125A3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624896"/>
        <c:axId val="128627072"/>
      </c:lineChart>
      <c:catAx>
        <c:axId val="1286248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05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28627072"/>
        <c:crosses val="autoZero"/>
        <c:auto val="0"/>
        <c:lblAlgn val="ctr"/>
        <c:lblOffset val="100"/>
        <c:tickLblSkip val="1"/>
        <c:noMultiLvlLbl val="0"/>
      </c:catAx>
      <c:valAx>
        <c:axId val="128627072"/>
        <c:scaling>
          <c:orientation val="minMax"/>
          <c:max val="92"/>
          <c:min val="72"/>
        </c:scaling>
        <c:delete val="0"/>
        <c:axPos val="l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</c:spPr>
        </c:majorGridlines>
        <c:numFmt formatCode="0.0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2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28624896"/>
        <c:crosses val="autoZero"/>
        <c:crossBetween val="between"/>
        <c:majorUnit val="5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1843923596616355"/>
          <c:y val="0.18637521056136638"/>
          <c:w val="0.2695578017068983"/>
          <c:h val="0.714147474356492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 spcFirstLastPara="0" vertOverflow="ellipsis" vert="horz" wrap="square" anchor="ctr" anchorCtr="1"/>
        <a:lstStyle/>
        <a:p>
          <a:pPr>
            <a:defRPr lang="ja-JP" sz="900" b="0" i="0" u="none" strike="noStrike" kern="1200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</c:spPr>
  <c:txPr>
    <a:bodyPr/>
    <a:lstStyle/>
    <a:p>
      <a:pPr>
        <a:defRPr lang="ja-JP" sz="950" b="0" i="0" u="none" strike="noStrike" baseline="0">
          <a:solidFill>
            <a:srgbClr val="000000"/>
          </a:solidFill>
          <a:latin typeface="ＭＳ Ｐゴシック" panose="020B0600070205080204" charset="-128"/>
          <a:ea typeface="ＭＳ Ｐゴシック" panose="020B0600070205080204" charset="-128"/>
          <a:cs typeface="ＭＳ Ｐゴシック" panose="020B0600070205080204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168895508523201E-2"/>
          <c:y val="7.6923192492777195E-2"/>
          <c:w val="0.683442100181752"/>
          <c:h val="0.78461656342632702"/>
        </c:manualLayout>
      </c:layout>
      <c:lineChart>
        <c:grouping val="standard"/>
        <c:varyColors val="0"/>
        <c:ser>
          <c:idx val="2"/>
          <c:order val="0"/>
          <c:tx>
            <c:strRef>
              <c:f>LDL!$F$2</c:f>
              <c:strCache>
                <c:ptCount val="1"/>
                <c:pt idx="0">
                  <c:v>順大浦安</c:v>
                </c:pt>
              </c:strCache>
            </c:strRef>
          </c:tx>
          <c:spPr>
            <a:ln w="12700" cap="rnd" cmpd="sng" algn="ctr">
              <a:solidFill>
                <a:srgbClr val="008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8080"/>
              </a:solidFill>
              <a:ln w="9525" cap="flat" cmpd="sng" algn="ctr">
                <a:solidFill>
                  <a:srgbClr val="008080"/>
                </a:solidFill>
                <a:prstDash val="solid"/>
                <a:round/>
              </a:ln>
            </c:spPr>
          </c:marker>
          <c:cat>
            <c:numRef>
              <c:f>LDL!$A$3:$A$20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LDL!$F$3:$F$20</c:f>
              <c:numCache>
                <c:formatCode>0.0</c:formatCode>
                <c:ptCount val="18"/>
                <c:pt idx="0">
                  <c:v>73.105000000000004</c:v>
                </c:pt>
                <c:pt idx="1">
                  <c:v>73.190833333333345</c:v>
                </c:pt>
                <c:pt idx="2">
                  <c:v>72.83208333333333</c:v>
                </c:pt>
                <c:pt idx="3">
                  <c:v>72.348333333333329</c:v>
                </c:pt>
                <c:pt idx="4">
                  <c:v>72.461739130434765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4F-48FC-8B1A-D669F16713D3}"/>
            </c:ext>
          </c:extLst>
        </c:ser>
        <c:ser>
          <c:idx val="9"/>
          <c:order val="1"/>
          <c:tx>
            <c:strRef>
              <c:f>LDL!$G$2</c:f>
              <c:strCache>
                <c:ptCount val="1"/>
                <c:pt idx="0">
                  <c:v>千葉青葉</c:v>
                </c:pt>
              </c:strCache>
            </c:strRef>
          </c:tx>
          <c:spPr>
            <a:ln w="12700" cap="rnd" cmpd="sng" algn="ctr">
              <a:solidFill>
                <a:srgbClr val="00FF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00FF00"/>
              </a:solidFill>
              <a:ln w="9525" cap="flat" cmpd="sng" algn="ctr">
                <a:solidFill>
                  <a:srgbClr val="00FF00"/>
                </a:solidFill>
                <a:prstDash val="solid"/>
                <a:round/>
              </a:ln>
            </c:spPr>
          </c:marker>
          <c:cat>
            <c:numRef>
              <c:f>LDL!$A$3:$A$20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LDL!$G$3:$G$20</c:f>
              <c:numCache>
                <c:formatCode>0.0</c:formatCode>
                <c:ptCount val="18"/>
                <c:pt idx="0">
                  <c:v>71.3</c:v>
                </c:pt>
                <c:pt idx="1">
                  <c:v>71.337000000000003</c:v>
                </c:pt>
                <c:pt idx="2">
                  <c:v>72.081999999999994</c:v>
                </c:pt>
                <c:pt idx="3">
                  <c:v>72.316000000000003</c:v>
                </c:pt>
                <c:pt idx="4">
                  <c:v>72.346000000000004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84F-48FC-8B1A-D669F16713D3}"/>
            </c:ext>
          </c:extLst>
        </c:ser>
        <c:ser>
          <c:idx val="8"/>
          <c:order val="2"/>
          <c:tx>
            <c:strRef>
              <c:f>LDL!$I$2</c:f>
              <c:strCache>
                <c:ptCount val="1"/>
                <c:pt idx="0">
                  <c:v>千葉MC</c:v>
                </c:pt>
              </c:strCache>
            </c:strRef>
          </c:tx>
          <c:spPr>
            <a:ln w="12700" cap="rnd" cmpd="sng" algn="ctr">
              <a:solidFill>
                <a:srgbClr val="FF660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FF6600"/>
              </a:solidFill>
              <a:ln w="9525" cap="flat" cmpd="sng" algn="ctr">
                <a:solidFill>
                  <a:srgbClr val="FF6600"/>
                </a:solidFill>
                <a:prstDash val="solid"/>
                <a:round/>
              </a:ln>
            </c:spPr>
          </c:marker>
          <c:cat>
            <c:numRef>
              <c:f>LDL!$A$3:$A$20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LDL!$I$3:$I$20</c:f>
              <c:numCache>
                <c:formatCode>0.0</c:formatCode>
                <c:ptCount val="18"/>
                <c:pt idx="1">
                  <c:v>72.44</c:v>
                </c:pt>
                <c:pt idx="2">
                  <c:v>72.16</c:v>
                </c:pt>
                <c:pt idx="3">
                  <c:v>72.03</c:v>
                </c:pt>
                <c:pt idx="4">
                  <c:v>71.58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84F-48FC-8B1A-D669F16713D3}"/>
            </c:ext>
          </c:extLst>
        </c:ser>
        <c:ser>
          <c:idx val="0"/>
          <c:order val="3"/>
          <c:tx>
            <c:strRef>
              <c:f>LDL!$J$2</c:f>
              <c:strCache>
                <c:ptCount val="1"/>
                <c:pt idx="0">
                  <c:v>新東京</c:v>
                </c:pt>
              </c:strCache>
            </c:strRef>
          </c:tx>
          <c:spPr>
            <a:ln w="12700" cap="rnd" cmpd="sng" algn="ctr">
              <a:solidFill>
                <a:srgbClr val="800080"/>
              </a:solidFill>
              <a:prstDash val="solid"/>
              <a:round/>
            </a:ln>
          </c:spPr>
          <c:marker>
            <c:symbol val="circle"/>
            <c:size val="7"/>
            <c:spPr>
              <a:solidFill>
                <a:srgbClr val="800080"/>
              </a:solidFill>
              <a:ln w="9525" cap="flat" cmpd="sng" algn="ctr">
                <a:solidFill>
                  <a:srgbClr val="800080"/>
                </a:solidFill>
                <a:prstDash val="solid"/>
                <a:round/>
              </a:ln>
            </c:spPr>
          </c:marker>
          <c:val>
            <c:numRef>
              <c:f>LDL!$J$3:$J$20</c:f>
              <c:numCache>
                <c:formatCode>0.0</c:formatCode>
                <c:ptCount val="18"/>
                <c:pt idx="1">
                  <c:v>74</c:v>
                </c:pt>
                <c:pt idx="2">
                  <c:v>73.666666666666671</c:v>
                </c:pt>
                <c:pt idx="3">
                  <c:v>74.888888888888886</c:v>
                </c:pt>
                <c:pt idx="4">
                  <c:v>74.615384615384613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84F-48FC-8B1A-D669F16713D3}"/>
            </c:ext>
          </c:extLst>
        </c:ser>
        <c:ser>
          <c:idx val="4"/>
          <c:order val="4"/>
          <c:tx>
            <c:strRef>
              <c:f>LDL!$N$2</c:f>
              <c:strCache>
                <c:ptCount val="1"/>
                <c:pt idx="0">
                  <c:v>積水認証値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LDL!$A$3:$A$20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LDL!$N$3:$N$20</c:f>
              <c:numCache>
                <c:formatCode>0</c:formatCode>
                <c:ptCount val="18"/>
                <c:pt idx="0">
                  <c:v>72</c:v>
                </c:pt>
                <c:pt idx="1">
                  <c:v>72</c:v>
                </c:pt>
                <c:pt idx="2">
                  <c:v>72</c:v>
                </c:pt>
                <c:pt idx="3">
                  <c:v>72</c:v>
                </c:pt>
                <c:pt idx="4">
                  <c:v>72</c:v>
                </c:pt>
                <c:pt idx="5">
                  <c:v>72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72</c:v>
                </c:pt>
                <c:pt idx="16">
                  <c:v>72</c:v>
                </c:pt>
                <c:pt idx="17">
                  <c:v>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84F-48FC-8B1A-D669F16713D3}"/>
            </c:ext>
          </c:extLst>
        </c:ser>
        <c:ser>
          <c:idx val="5"/>
          <c:order val="5"/>
          <c:tx>
            <c:strRef>
              <c:f>LDL!$O$2</c:f>
              <c:strCache>
                <c:ptCount val="1"/>
                <c:pt idx="0">
                  <c:v>積水平均</c:v>
                </c:pt>
              </c:strCache>
            </c:strRef>
          </c:tx>
          <c:spPr>
            <a:ln w="12700" cap="rnd" cmpd="sng" algn="ctr">
              <a:solidFill>
                <a:srgbClr val="000000"/>
              </a:solidFill>
              <a:prstDash val="solid"/>
              <a:round/>
            </a:ln>
          </c:spPr>
          <c:marker>
            <c:symbol val="square"/>
            <c:size val="7"/>
            <c:spPr>
              <a:solidFill>
                <a:srgbClr val="000000"/>
              </a:solidFill>
              <a:ln w="9525" cap="flat" cmpd="sng" algn="ctr">
                <a:solidFill>
                  <a:srgbClr val="000000"/>
                </a:solidFill>
                <a:prstDash val="solid"/>
                <a:round/>
              </a:ln>
            </c:spPr>
          </c:marker>
          <c:cat>
            <c:numRef>
              <c:f>LDL!$A$3:$A$20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LDL!$O$3:$O$17</c:f>
              <c:numCache>
                <c:formatCode>0.0</c:formatCode>
                <c:ptCount val="15"/>
                <c:pt idx="0">
                  <c:v>72.202500000000001</c:v>
                </c:pt>
                <c:pt idx="1">
                  <c:v>72.322611111111115</c:v>
                </c:pt>
                <c:pt idx="2">
                  <c:v>72.358027777777778</c:v>
                </c:pt>
                <c:pt idx="3">
                  <c:v>72.231444444444449</c:v>
                </c:pt>
                <c:pt idx="4">
                  <c:v>72.129246376811579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84F-48FC-8B1A-D669F16713D3}"/>
            </c:ext>
          </c:extLst>
        </c:ser>
        <c:ser>
          <c:idx val="6"/>
          <c:order val="6"/>
          <c:tx>
            <c:strRef>
              <c:f>LDL!$S$2</c:f>
              <c:strCache>
                <c:ptCount val="1"/>
                <c:pt idx="0">
                  <c:v>積水下限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LDL!$A$3:$A$20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LDL!$S$3:$S$20</c:f>
              <c:numCache>
                <c:formatCode>General</c:formatCode>
                <c:ptCount val="18"/>
                <c:pt idx="0">
                  <c:v>67</c:v>
                </c:pt>
                <c:pt idx="1">
                  <c:v>67</c:v>
                </c:pt>
                <c:pt idx="2">
                  <c:v>67</c:v>
                </c:pt>
                <c:pt idx="3">
                  <c:v>67</c:v>
                </c:pt>
                <c:pt idx="4">
                  <c:v>67</c:v>
                </c:pt>
                <c:pt idx="5">
                  <c:v>67</c:v>
                </c:pt>
                <c:pt idx="6">
                  <c:v>67</c:v>
                </c:pt>
                <c:pt idx="7">
                  <c:v>67</c:v>
                </c:pt>
                <c:pt idx="8">
                  <c:v>67</c:v>
                </c:pt>
                <c:pt idx="9">
                  <c:v>67</c:v>
                </c:pt>
                <c:pt idx="10">
                  <c:v>67</c:v>
                </c:pt>
                <c:pt idx="11">
                  <c:v>67</c:v>
                </c:pt>
                <c:pt idx="12">
                  <c:v>67</c:v>
                </c:pt>
                <c:pt idx="13">
                  <c:v>67</c:v>
                </c:pt>
                <c:pt idx="14">
                  <c:v>67</c:v>
                </c:pt>
                <c:pt idx="15">
                  <c:v>67</c:v>
                </c:pt>
                <c:pt idx="16">
                  <c:v>67</c:v>
                </c:pt>
                <c:pt idx="17">
                  <c:v>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84F-48FC-8B1A-D669F16713D3}"/>
            </c:ext>
          </c:extLst>
        </c:ser>
        <c:ser>
          <c:idx val="7"/>
          <c:order val="7"/>
          <c:tx>
            <c:strRef>
              <c:f>LDL!$T$2</c:f>
              <c:strCache>
                <c:ptCount val="1"/>
                <c:pt idx="0">
                  <c:v>積水上限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ysDash"/>
              <a:round/>
            </a:ln>
          </c:spPr>
          <c:marker>
            <c:symbol val="diamond"/>
            <c:size val="5"/>
            <c:spPr>
              <a:solidFill>
                <a:srgbClr val="FF0000"/>
              </a:solidFill>
              <a:ln w="9525" cap="flat" cmpd="sng" algn="ctr">
                <a:solidFill>
                  <a:srgbClr val="FF0000"/>
                </a:solidFill>
                <a:prstDash val="solid"/>
                <a:round/>
              </a:ln>
            </c:spPr>
          </c:marker>
          <c:cat>
            <c:numRef>
              <c:f>LDL!$A$3:$A$20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10</c:v>
                </c:pt>
              </c:numCache>
            </c:numRef>
          </c:cat>
          <c:val>
            <c:numRef>
              <c:f>LDL!$T$3:$T$20</c:f>
              <c:numCache>
                <c:formatCode>General</c:formatCode>
                <c:ptCount val="18"/>
                <c:pt idx="0">
                  <c:v>77</c:v>
                </c:pt>
                <c:pt idx="1">
                  <c:v>77</c:v>
                </c:pt>
                <c:pt idx="2">
                  <c:v>77</c:v>
                </c:pt>
                <c:pt idx="3">
                  <c:v>77</c:v>
                </c:pt>
                <c:pt idx="4">
                  <c:v>77</c:v>
                </c:pt>
                <c:pt idx="5">
                  <c:v>77</c:v>
                </c:pt>
                <c:pt idx="6">
                  <c:v>77</c:v>
                </c:pt>
                <c:pt idx="7">
                  <c:v>77</c:v>
                </c:pt>
                <c:pt idx="8">
                  <c:v>77</c:v>
                </c:pt>
                <c:pt idx="9">
                  <c:v>77</c:v>
                </c:pt>
                <c:pt idx="10">
                  <c:v>77</c:v>
                </c:pt>
                <c:pt idx="11">
                  <c:v>77</c:v>
                </c:pt>
                <c:pt idx="12">
                  <c:v>77</c:v>
                </c:pt>
                <c:pt idx="13">
                  <c:v>77</c:v>
                </c:pt>
                <c:pt idx="14">
                  <c:v>77</c:v>
                </c:pt>
                <c:pt idx="15">
                  <c:v>77</c:v>
                </c:pt>
                <c:pt idx="16">
                  <c:v>77</c:v>
                </c:pt>
                <c:pt idx="17">
                  <c:v>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84F-48FC-8B1A-D669F16713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647168"/>
        <c:axId val="129063552"/>
      </c:lineChart>
      <c:catAx>
        <c:axId val="1286471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05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29063552"/>
        <c:crosses val="autoZero"/>
        <c:auto val="0"/>
        <c:lblAlgn val="ctr"/>
        <c:lblOffset val="100"/>
        <c:tickLblSkip val="1"/>
        <c:noMultiLvlLbl val="0"/>
      </c:catAx>
      <c:valAx>
        <c:axId val="129063552"/>
        <c:scaling>
          <c:orientation val="minMax"/>
          <c:max val="82"/>
          <c:min val="62"/>
        </c:scaling>
        <c:delete val="0"/>
        <c:axPos val="l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</c:spPr>
        </c:majorGridlines>
        <c:numFmt formatCode="0.0" sourceLinked="0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2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28647168"/>
        <c:crosses val="autoZero"/>
        <c:crossBetween val="between"/>
        <c:majorUnit val="5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870198043426399"/>
          <c:y val="0.19692322243503299"/>
          <c:w val="0.19065484639979399"/>
          <c:h val="0.678974837780626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 spcFirstLastPara="0" vertOverflow="ellipsis" vert="horz" wrap="square" anchor="ctr" anchorCtr="1"/>
        <a:lstStyle/>
        <a:p>
          <a:pPr>
            <a:defRPr lang="ja-JP" sz="900" b="0" i="0" u="none" strike="noStrike" kern="1200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</c:spPr>
  <c:txPr>
    <a:bodyPr/>
    <a:lstStyle/>
    <a:p>
      <a:pPr>
        <a:defRPr lang="ja-JP" sz="1050" b="0" i="0" u="none" strike="noStrike" baseline="0">
          <a:solidFill>
            <a:srgbClr val="000000"/>
          </a:solidFill>
          <a:latin typeface="ＭＳ Ｐゴシック" panose="020B0600070205080204" charset="-128"/>
          <a:ea typeface="ＭＳ Ｐゴシック" panose="020B0600070205080204" charset="-128"/>
          <a:cs typeface="ＭＳ Ｐゴシック" panose="020B0600070205080204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280015148993203E-2"/>
          <c:y val="5.4129223762859301E-2"/>
          <c:w val="0.82132630883199398"/>
          <c:h val="0.80569267677794498"/>
        </c:manualLayout>
      </c:layout>
      <c:lineChart>
        <c:grouping val="standard"/>
        <c:varyColors val="0"/>
        <c:ser>
          <c:idx val="18"/>
          <c:order val="0"/>
          <c:tx>
            <c:strRef>
              <c:f>'2026.5月を100％とした時の活性変化率'!$B$1</c:f>
              <c:strCache>
                <c:ptCount val="1"/>
                <c:pt idx="0">
                  <c:v>Na</c:v>
                </c:pt>
              </c:strCache>
            </c:strRef>
          </c:tx>
          <c:spPr>
            <a:ln w="12700" cap="rnd" cmpd="sng" algn="ctr">
              <a:solidFill>
                <a:srgbClr val="99CC00"/>
              </a:solidFill>
              <a:prstDash val="solid"/>
              <a:round/>
            </a:ln>
          </c:spPr>
          <c:marker>
            <c:symbol val="diamond"/>
            <c:size val="5"/>
            <c:spPr>
              <a:solidFill>
                <a:srgbClr val="99CC00"/>
              </a:solidFill>
              <a:ln w="9525" cap="flat" cmpd="sng" algn="ctr">
                <a:solidFill>
                  <a:srgbClr val="99CC00"/>
                </a:solidFill>
                <a:prstDash val="solid"/>
                <a:round/>
              </a:ln>
            </c:spPr>
          </c:marker>
          <c:cat>
            <c:strRef>
              <c:f>'2026.5月を100％とした時の活性変化率'!$A$2:$A$22</c:f>
              <c:strCache>
                <c:ptCount val="21"/>
                <c:pt idx="0">
                  <c:v>26.05</c:v>
                </c:pt>
                <c:pt idx="1">
                  <c:v>06</c:v>
                </c:pt>
                <c:pt idx="2">
                  <c:v>07</c:v>
                </c:pt>
                <c:pt idx="3">
                  <c:v>08</c:v>
                </c:pt>
                <c:pt idx="4">
                  <c:v>09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27.01</c:v>
                </c:pt>
                <c:pt idx="9">
                  <c:v>02</c:v>
                </c:pt>
                <c:pt idx="10">
                  <c:v>03</c:v>
                </c:pt>
                <c:pt idx="11">
                  <c:v>04</c:v>
                </c:pt>
                <c:pt idx="12">
                  <c:v>05</c:v>
                </c:pt>
                <c:pt idx="13">
                  <c:v>06</c:v>
                </c:pt>
                <c:pt idx="14">
                  <c:v>07</c:v>
                </c:pt>
                <c:pt idx="15">
                  <c:v>08</c:v>
                </c:pt>
                <c:pt idx="16">
                  <c:v>09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28.01</c:v>
                </c:pt>
              </c:strCache>
            </c:strRef>
          </c:cat>
          <c:val>
            <c:numRef>
              <c:f>'2026.5月を100％とした時の活性変化率'!$B$2:$B$22</c:f>
              <c:numCache>
                <c:formatCode>0.0</c:formatCode>
                <c:ptCount val="21"/>
                <c:pt idx="0">
                  <c:v>100</c:v>
                </c:pt>
                <c:pt idx="1">
                  <c:v>99.935798181768703</c:v>
                </c:pt>
                <c:pt idx="2">
                  <c:v>99.846237719452006</c:v>
                </c:pt>
                <c:pt idx="3">
                  <c:v>99.782658154357762</c:v>
                </c:pt>
                <c:pt idx="4">
                  <c:v>99.728850867304303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7E-422E-A264-7F63BBCE2F51}"/>
            </c:ext>
          </c:extLst>
        </c:ser>
        <c:ser>
          <c:idx val="19"/>
          <c:order val="1"/>
          <c:tx>
            <c:strRef>
              <c:f>'2026.5月を100％とした時の活性変化率'!$C$1</c:f>
              <c:strCache>
                <c:ptCount val="1"/>
                <c:pt idx="0">
                  <c:v>K</c:v>
                </c:pt>
              </c:strCache>
            </c:strRef>
          </c:tx>
          <c:spPr>
            <a:ln w="12700" cap="rnd" cmpd="sng" algn="ctr">
              <a:solidFill>
                <a:srgbClr val="FFCC00"/>
              </a:solidFill>
              <a:prstDash val="solid"/>
              <a:round/>
            </a:ln>
          </c:spPr>
          <c:marker>
            <c:symbol val="square"/>
            <c:size val="5"/>
            <c:spPr>
              <a:solidFill>
                <a:srgbClr val="FFCC00"/>
              </a:solidFill>
              <a:ln w="9525" cap="flat" cmpd="sng" algn="ctr">
                <a:solidFill>
                  <a:srgbClr val="FFCC00"/>
                </a:solidFill>
                <a:prstDash val="solid"/>
                <a:round/>
              </a:ln>
            </c:spPr>
          </c:marker>
          <c:cat>
            <c:strRef>
              <c:f>'2026.5月を100％とした時の活性変化率'!$A$2:$A$22</c:f>
              <c:strCache>
                <c:ptCount val="21"/>
                <c:pt idx="0">
                  <c:v>26.05</c:v>
                </c:pt>
                <c:pt idx="1">
                  <c:v>06</c:v>
                </c:pt>
                <c:pt idx="2">
                  <c:v>07</c:v>
                </c:pt>
                <c:pt idx="3">
                  <c:v>08</c:v>
                </c:pt>
                <c:pt idx="4">
                  <c:v>09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27.01</c:v>
                </c:pt>
                <c:pt idx="9">
                  <c:v>02</c:v>
                </c:pt>
                <c:pt idx="10">
                  <c:v>03</c:v>
                </c:pt>
                <c:pt idx="11">
                  <c:v>04</c:v>
                </c:pt>
                <c:pt idx="12">
                  <c:v>05</c:v>
                </c:pt>
                <c:pt idx="13">
                  <c:v>06</c:v>
                </c:pt>
                <c:pt idx="14">
                  <c:v>07</c:v>
                </c:pt>
                <c:pt idx="15">
                  <c:v>08</c:v>
                </c:pt>
                <c:pt idx="16">
                  <c:v>09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28.01</c:v>
                </c:pt>
              </c:strCache>
            </c:strRef>
          </c:cat>
          <c:val>
            <c:numRef>
              <c:f>'2026.5月を100％とした時の活性変化率'!$C$2:$C$22</c:f>
              <c:numCache>
                <c:formatCode>0.0</c:formatCode>
                <c:ptCount val="21"/>
                <c:pt idx="0">
                  <c:v>100</c:v>
                </c:pt>
                <c:pt idx="1">
                  <c:v>99.847527339191359</c:v>
                </c:pt>
                <c:pt idx="2">
                  <c:v>99.79888287291034</c:v>
                </c:pt>
                <c:pt idx="3">
                  <c:v>99.796085159463956</c:v>
                </c:pt>
                <c:pt idx="4">
                  <c:v>99.698206111267595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7E-422E-A264-7F63BBCE2F51}"/>
            </c:ext>
          </c:extLst>
        </c:ser>
        <c:ser>
          <c:idx val="20"/>
          <c:order val="2"/>
          <c:tx>
            <c:strRef>
              <c:f>'2026.5月を100％とした時の活性変化率'!$D$1</c:f>
              <c:strCache>
                <c:ptCount val="1"/>
                <c:pt idx="0">
                  <c:v>CL</c:v>
                </c:pt>
              </c:strCache>
            </c:strRef>
          </c:tx>
          <c:spPr>
            <a:ln w="12700" cap="rnd" cmpd="sng" algn="ctr">
              <a:solidFill>
                <a:srgbClr val="FF9900"/>
              </a:solidFill>
              <a:prstDash val="solid"/>
              <a:round/>
            </a:ln>
          </c:spPr>
          <c:marker>
            <c:symbol val="triangle"/>
            <c:size val="5"/>
            <c:spPr>
              <a:solidFill>
                <a:srgbClr val="FF9900"/>
              </a:solidFill>
              <a:ln w="9525" cap="flat" cmpd="sng" algn="ctr">
                <a:solidFill>
                  <a:srgbClr val="FF9900"/>
                </a:solidFill>
                <a:prstDash val="solid"/>
                <a:round/>
              </a:ln>
            </c:spPr>
          </c:marker>
          <c:cat>
            <c:strRef>
              <c:f>'2026.5月を100％とした時の活性変化率'!$A$2:$A$22</c:f>
              <c:strCache>
                <c:ptCount val="21"/>
                <c:pt idx="0">
                  <c:v>26.05</c:v>
                </c:pt>
                <c:pt idx="1">
                  <c:v>06</c:v>
                </c:pt>
                <c:pt idx="2">
                  <c:v>07</c:v>
                </c:pt>
                <c:pt idx="3">
                  <c:v>08</c:v>
                </c:pt>
                <c:pt idx="4">
                  <c:v>09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27.01</c:v>
                </c:pt>
                <c:pt idx="9">
                  <c:v>02</c:v>
                </c:pt>
                <c:pt idx="10">
                  <c:v>03</c:v>
                </c:pt>
                <c:pt idx="11">
                  <c:v>04</c:v>
                </c:pt>
                <c:pt idx="12">
                  <c:v>05</c:v>
                </c:pt>
                <c:pt idx="13">
                  <c:v>06</c:v>
                </c:pt>
                <c:pt idx="14">
                  <c:v>07</c:v>
                </c:pt>
                <c:pt idx="15">
                  <c:v>08</c:v>
                </c:pt>
                <c:pt idx="16">
                  <c:v>09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28.01</c:v>
                </c:pt>
              </c:strCache>
            </c:strRef>
          </c:cat>
          <c:val>
            <c:numRef>
              <c:f>'2026.5月を100％とした時の活性変化率'!$D$2:$D$22</c:f>
              <c:numCache>
                <c:formatCode>0.0</c:formatCode>
                <c:ptCount val="21"/>
                <c:pt idx="0">
                  <c:v>100</c:v>
                </c:pt>
                <c:pt idx="1">
                  <c:v>100</c:v>
                </c:pt>
                <c:pt idx="2">
                  <c:v>99.790249826002224</c:v>
                </c:pt>
                <c:pt idx="3">
                  <c:v>99.793430715361723</c:v>
                </c:pt>
                <c:pt idx="4">
                  <c:v>99.557607738455971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A7E-422E-A264-7F63BBCE2F51}"/>
            </c:ext>
          </c:extLst>
        </c:ser>
        <c:ser>
          <c:idx val="21"/>
          <c:order val="3"/>
          <c:tx>
            <c:strRef>
              <c:f>'2026.5月を100％とした時の活性変化率'!$E$1</c:f>
              <c:strCache>
                <c:ptCount val="1"/>
                <c:pt idx="0">
                  <c:v>Ca</c:v>
                </c:pt>
              </c:strCache>
            </c:strRef>
          </c:tx>
          <c:spPr>
            <a:ln w="12700" cap="rnd" cmpd="sng" algn="ctr">
              <a:solidFill>
                <a:srgbClr val="FF6600"/>
              </a:solidFill>
              <a:prstDash val="solid"/>
              <a:round/>
            </a:ln>
          </c:spPr>
          <c:marker>
            <c:symbol val="x"/>
            <c:size val="5"/>
            <c:spPr>
              <a:noFill/>
              <a:ln w="9525" cap="flat" cmpd="sng" algn="ctr">
                <a:solidFill>
                  <a:srgbClr val="FF6600"/>
                </a:solidFill>
                <a:prstDash val="solid"/>
                <a:round/>
              </a:ln>
            </c:spPr>
          </c:marker>
          <c:cat>
            <c:strRef>
              <c:f>'2026.5月を100％とした時の活性変化率'!$A$2:$A$22</c:f>
              <c:strCache>
                <c:ptCount val="21"/>
                <c:pt idx="0">
                  <c:v>26.05</c:v>
                </c:pt>
                <c:pt idx="1">
                  <c:v>06</c:v>
                </c:pt>
                <c:pt idx="2">
                  <c:v>07</c:v>
                </c:pt>
                <c:pt idx="3">
                  <c:v>08</c:v>
                </c:pt>
                <c:pt idx="4">
                  <c:v>09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27.01</c:v>
                </c:pt>
                <c:pt idx="9">
                  <c:v>02</c:v>
                </c:pt>
                <c:pt idx="10">
                  <c:v>03</c:v>
                </c:pt>
                <c:pt idx="11">
                  <c:v>04</c:v>
                </c:pt>
                <c:pt idx="12">
                  <c:v>05</c:v>
                </c:pt>
                <c:pt idx="13">
                  <c:v>06</c:v>
                </c:pt>
                <c:pt idx="14">
                  <c:v>07</c:v>
                </c:pt>
                <c:pt idx="15">
                  <c:v>08</c:v>
                </c:pt>
                <c:pt idx="16">
                  <c:v>09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28.01</c:v>
                </c:pt>
              </c:strCache>
            </c:strRef>
          </c:cat>
          <c:val>
            <c:numRef>
              <c:f>'2026.5月を100％とした時の活性変化率'!$E$2:$E$22</c:f>
              <c:numCache>
                <c:formatCode>0.0</c:formatCode>
                <c:ptCount val="21"/>
                <c:pt idx="0">
                  <c:v>100</c:v>
                </c:pt>
                <c:pt idx="1">
                  <c:v>100.21018515299831</c:v>
                </c:pt>
                <c:pt idx="2">
                  <c:v>100.3088701105264</c:v>
                </c:pt>
                <c:pt idx="3">
                  <c:v>100.10698455659681</c:v>
                </c:pt>
                <c:pt idx="4">
                  <c:v>100.46681481950068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A7E-422E-A264-7F63BBCE2F51}"/>
            </c:ext>
          </c:extLst>
        </c:ser>
        <c:ser>
          <c:idx val="17"/>
          <c:order val="4"/>
          <c:tx>
            <c:strRef>
              <c:f>'2026.5月を100％とした時の活性変化率'!$F$1</c:f>
              <c:strCache>
                <c:ptCount val="1"/>
                <c:pt idx="0">
                  <c:v>GLU</c:v>
                </c:pt>
              </c:strCache>
            </c:strRef>
          </c:tx>
          <c:spPr>
            <a:ln w="12700" cap="rnd" cmpd="sng" algn="ctr">
              <a:solidFill>
                <a:srgbClr val="33CCCC"/>
              </a:solidFill>
              <a:prstDash val="solid"/>
              <a:round/>
            </a:ln>
          </c:spPr>
          <c:marker>
            <c:symbol val="dash"/>
            <c:size val="5"/>
            <c:spPr>
              <a:noFill/>
              <a:ln w="9525" cap="flat" cmpd="sng" algn="ctr">
                <a:solidFill>
                  <a:srgbClr val="33CCCC"/>
                </a:solidFill>
                <a:prstDash val="solid"/>
                <a:round/>
              </a:ln>
            </c:spPr>
          </c:marker>
          <c:cat>
            <c:strRef>
              <c:f>'2026.5月を100％とした時の活性変化率'!$A$2:$A$22</c:f>
              <c:strCache>
                <c:ptCount val="21"/>
                <c:pt idx="0">
                  <c:v>26.05</c:v>
                </c:pt>
                <c:pt idx="1">
                  <c:v>06</c:v>
                </c:pt>
                <c:pt idx="2">
                  <c:v>07</c:v>
                </c:pt>
                <c:pt idx="3">
                  <c:v>08</c:v>
                </c:pt>
                <c:pt idx="4">
                  <c:v>09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27.01</c:v>
                </c:pt>
                <c:pt idx="9">
                  <c:v>02</c:v>
                </c:pt>
                <c:pt idx="10">
                  <c:v>03</c:v>
                </c:pt>
                <c:pt idx="11">
                  <c:v>04</c:v>
                </c:pt>
                <c:pt idx="12">
                  <c:v>05</c:v>
                </c:pt>
                <c:pt idx="13">
                  <c:v>06</c:v>
                </c:pt>
                <c:pt idx="14">
                  <c:v>07</c:v>
                </c:pt>
                <c:pt idx="15">
                  <c:v>08</c:v>
                </c:pt>
                <c:pt idx="16">
                  <c:v>09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28.01</c:v>
                </c:pt>
              </c:strCache>
            </c:strRef>
          </c:cat>
          <c:val>
            <c:numRef>
              <c:f>'2026.5月を100％とした時の活性変化率'!$F$2:$F$22</c:f>
              <c:numCache>
                <c:formatCode>0.0</c:formatCode>
                <c:ptCount val="21"/>
                <c:pt idx="0">
                  <c:v>100</c:v>
                </c:pt>
                <c:pt idx="1">
                  <c:v>100.17704023740075</c:v>
                </c:pt>
                <c:pt idx="2">
                  <c:v>100.20481977767741</c:v>
                </c:pt>
                <c:pt idx="3">
                  <c:v>100.13790230589905</c:v>
                </c:pt>
                <c:pt idx="4">
                  <c:v>99.865774919603695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A7E-422E-A264-7F63BBCE2F51}"/>
            </c:ext>
          </c:extLst>
        </c:ser>
        <c:ser>
          <c:idx val="8"/>
          <c:order val="5"/>
          <c:tx>
            <c:strRef>
              <c:f>'2026.5月を100％とした時の活性変化率'!$G$1</c:f>
              <c:strCache>
                <c:ptCount val="1"/>
                <c:pt idx="0">
                  <c:v>TCH</c:v>
                </c:pt>
              </c:strCache>
            </c:strRef>
          </c:tx>
          <c:spPr>
            <a:ln w="12700" cap="rnd" cmpd="sng" algn="ctr">
              <a:solidFill>
                <a:srgbClr val="00CCFF"/>
              </a:solidFill>
              <a:prstDash val="solid"/>
              <a:round/>
            </a:ln>
          </c:spPr>
          <c:marker>
            <c:symbol val="dash"/>
            <c:size val="5"/>
            <c:spPr>
              <a:noFill/>
              <a:ln w="9525" cap="flat" cmpd="sng" algn="ctr">
                <a:solidFill>
                  <a:srgbClr val="00CCFF"/>
                </a:solidFill>
                <a:prstDash val="solid"/>
                <a:round/>
              </a:ln>
            </c:spPr>
          </c:marker>
          <c:cat>
            <c:strRef>
              <c:f>'2026.5月を100％とした時の活性変化率'!$A$2:$A$22</c:f>
              <c:strCache>
                <c:ptCount val="21"/>
                <c:pt idx="0">
                  <c:v>26.05</c:v>
                </c:pt>
                <c:pt idx="1">
                  <c:v>06</c:v>
                </c:pt>
                <c:pt idx="2">
                  <c:v>07</c:v>
                </c:pt>
                <c:pt idx="3">
                  <c:v>08</c:v>
                </c:pt>
                <c:pt idx="4">
                  <c:v>09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27.01</c:v>
                </c:pt>
                <c:pt idx="9">
                  <c:v>02</c:v>
                </c:pt>
                <c:pt idx="10">
                  <c:v>03</c:v>
                </c:pt>
                <c:pt idx="11">
                  <c:v>04</c:v>
                </c:pt>
                <c:pt idx="12">
                  <c:v>05</c:v>
                </c:pt>
                <c:pt idx="13">
                  <c:v>06</c:v>
                </c:pt>
                <c:pt idx="14">
                  <c:v>07</c:v>
                </c:pt>
                <c:pt idx="15">
                  <c:v>08</c:v>
                </c:pt>
                <c:pt idx="16">
                  <c:v>09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28.01</c:v>
                </c:pt>
              </c:strCache>
            </c:strRef>
          </c:cat>
          <c:val>
            <c:numRef>
              <c:f>'2026.5月を100％とした時の活性変化率'!$G$2:$G$22</c:f>
              <c:numCache>
                <c:formatCode>0.0</c:formatCode>
                <c:ptCount val="21"/>
                <c:pt idx="0">
                  <c:v>100</c:v>
                </c:pt>
                <c:pt idx="1">
                  <c:v>99.446445394700618</c:v>
                </c:pt>
                <c:pt idx="2">
                  <c:v>99.423105930504676</c:v>
                </c:pt>
                <c:pt idx="3">
                  <c:v>99.501285052787935</c:v>
                </c:pt>
                <c:pt idx="4">
                  <c:v>99.547118173952668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A7E-422E-A264-7F63BBCE2F51}"/>
            </c:ext>
          </c:extLst>
        </c:ser>
        <c:ser>
          <c:idx val="9"/>
          <c:order val="6"/>
          <c:tx>
            <c:strRef>
              <c:f>'2026.5月を100％とした時の活性変化率'!$H$1</c:f>
              <c:strCache>
                <c:ptCount val="1"/>
                <c:pt idx="0">
                  <c:v>TG</c:v>
                </c:pt>
              </c:strCache>
            </c:strRef>
          </c:tx>
          <c:spPr>
            <a:ln w="12700" cap="rnd" cmpd="sng" algn="ctr">
              <a:solidFill>
                <a:srgbClr val="CCFFFF"/>
              </a:solidFill>
              <a:prstDash val="solid"/>
              <a:round/>
            </a:ln>
          </c:spPr>
          <c:marker>
            <c:symbol val="diamond"/>
            <c:size val="5"/>
            <c:spPr>
              <a:solidFill>
                <a:srgbClr val="CCFFFF"/>
              </a:solidFill>
              <a:ln w="9525" cap="flat" cmpd="sng" algn="ctr">
                <a:solidFill>
                  <a:srgbClr val="CCFFFF"/>
                </a:solidFill>
                <a:prstDash val="solid"/>
                <a:round/>
              </a:ln>
            </c:spPr>
          </c:marker>
          <c:cat>
            <c:strRef>
              <c:f>'2026.5月を100％とした時の活性変化率'!$A$2:$A$22</c:f>
              <c:strCache>
                <c:ptCount val="21"/>
                <c:pt idx="0">
                  <c:v>26.05</c:v>
                </c:pt>
                <c:pt idx="1">
                  <c:v>06</c:v>
                </c:pt>
                <c:pt idx="2">
                  <c:v>07</c:v>
                </c:pt>
                <c:pt idx="3">
                  <c:v>08</c:v>
                </c:pt>
                <c:pt idx="4">
                  <c:v>09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27.01</c:v>
                </c:pt>
                <c:pt idx="9">
                  <c:v>02</c:v>
                </c:pt>
                <c:pt idx="10">
                  <c:v>03</c:v>
                </c:pt>
                <c:pt idx="11">
                  <c:v>04</c:v>
                </c:pt>
                <c:pt idx="12">
                  <c:v>05</c:v>
                </c:pt>
                <c:pt idx="13">
                  <c:v>06</c:v>
                </c:pt>
                <c:pt idx="14">
                  <c:v>07</c:v>
                </c:pt>
                <c:pt idx="15">
                  <c:v>08</c:v>
                </c:pt>
                <c:pt idx="16">
                  <c:v>09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28.01</c:v>
                </c:pt>
              </c:strCache>
            </c:strRef>
          </c:cat>
          <c:val>
            <c:numRef>
              <c:f>'2026.5月を100％とした時の活性変化率'!$H$2:$H$22</c:f>
              <c:numCache>
                <c:formatCode>0.0</c:formatCode>
                <c:ptCount val="21"/>
                <c:pt idx="0">
                  <c:v>100</c:v>
                </c:pt>
                <c:pt idx="1">
                  <c:v>100.42749660326164</c:v>
                </c:pt>
                <c:pt idx="2">
                  <c:v>100.55041772006388</c:v>
                </c:pt>
                <c:pt idx="3">
                  <c:v>100.44288302268578</c:v>
                </c:pt>
                <c:pt idx="4">
                  <c:v>100.11982959031465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A7E-422E-A264-7F63BBCE2F51}"/>
            </c:ext>
          </c:extLst>
        </c:ser>
        <c:ser>
          <c:idx val="10"/>
          <c:order val="7"/>
          <c:tx>
            <c:strRef>
              <c:f>'2026.5月を100％とした時の活性変化率'!$I$1</c:f>
              <c:strCache>
                <c:ptCount val="1"/>
                <c:pt idx="0">
                  <c:v>HDL</c:v>
                </c:pt>
              </c:strCache>
            </c:strRef>
          </c:tx>
          <c:spPr>
            <a:ln w="12700" cap="rnd" cmpd="sng" algn="ctr">
              <a:solidFill>
                <a:srgbClr val="CCFFCC"/>
              </a:solidFill>
              <a:prstDash val="solid"/>
              <a:round/>
            </a:ln>
          </c:spPr>
          <c:marker>
            <c:symbol val="square"/>
            <c:size val="5"/>
            <c:spPr>
              <a:solidFill>
                <a:srgbClr val="CCFFCC"/>
              </a:solidFill>
              <a:ln w="9525" cap="flat" cmpd="sng" algn="ctr">
                <a:solidFill>
                  <a:srgbClr val="CCFFCC"/>
                </a:solidFill>
                <a:prstDash val="solid"/>
                <a:round/>
              </a:ln>
            </c:spPr>
          </c:marker>
          <c:cat>
            <c:strRef>
              <c:f>'2026.5月を100％とした時の活性変化率'!$A$2:$A$22</c:f>
              <c:strCache>
                <c:ptCount val="21"/>
                <c:pt idx="0">
                  <c:v>26.05</c:v>
                </c:pt>
                <c:pt idx="1">
                  <c:v>06</c:v>
                </c:pt>
                <c:pt idx="2">
                  <c:v>07</c:v>
                </c:pt>
                <c:pt idx="3">
                  <c:v>08</c:v>
                </c:pt>
                <c:pt idx="4">
                  <c:v>09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27.01</c:v>
                </c:pt>
                <c:pt idx="9">
                  <c:v>02</c:v>
                </c:pt>
                <c:pt idx="10">
                  <c:v>03</c:v>
                </c:pt>
                <c:pt idx="11">
                  <c:v>04</c:v>
                </c:pt>
                <c:pt idx="12">
                  <c:v>05</c:v>
                </c:pt>
                <c:pt idx="13">
                  <c:v>06</c:v>
                </c:pt>
                <c:pt idx="14">
                  <c:v>07</c:v>
                </c:pt>
                <c:pt idx="15">
                  <c:v>08</c:v>
                </c:pt>
                <c:pt idx="16">
                  <c:v>09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28.01</c:v>
                </c:pt>
              </c:strCache>
            </c:strRef>
          </c:cat>
          <c:val>
            <c:numRef>
              <c:f>'2026.5月を100％とした時の活性変化率'!$I$2:$I$22</c:f>
              <c:numCache>
                <c:formatCode>0.0</c:formatCode>
                <c:ptCount val="21"/>
                <c:pt idx="0">
                  <c:v>100</c:v>
                </c:pt>
                <c:pt idx="1">
                  <c:v>97.933581861645564</c:v>
                </c:pt>
                <c:pt idx="2">
                  <c:v>98.007666466580318</c:v>
                </c:pt>
                <c:pt idx="3">
                  <c:v>98.102707484282703</c:v>
                </c:pt>
                <c:pt idx="4">
                  <c:v>98.33018094307981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A7E-422E-A264-7F63BBCE2F51}"/>
            </c:ext>
          </c:extLst>
        </c:ser>
        <c:ser>
          <c:idx val="12"/>
          <c:order val="8"/>
          <c:tx>
            <c:strRef>
              <c:f>'2026.5月を100％とした時の活性変化率'!$J$1</c:f>
              <c:strCache>
                <c:ptCount val="1"/>
                <c:pt idx="0">
                  <c:v>TP</c:v>
                </c:pt>
              </c:strCache>
            </c:strRef>
          </c:tx>
          <c:spPr>
            <a:ln w="12700" cap="rnd" cmpd="sng" algn="ctr">
              <a:solidFill>
                <a:srgbClr val="99CCFF"/>
              </a:solidFill>
              <a:prstDash val="solid"/>
              <a:round/>
            </a:ln>
          </c:spPr>
          <c:marker>
            <c:symbol val="x"/>
            <c:size val="5"/>
            <c:spPr>
              <a:noFill/>
              <a:ln w="9525" cap="flat" cmpd="sng" algn="ctr">
                <a:solidFill>
                  <a:srgbClr val="99CCFF"/>
                </a:solidFill>
                <a:prstDash val="solid"/>
                <a:round/>
              </a:ln>
            </c:spPr>
          </c:marker>
          <c:cat>
            <c:strRef>
              <c:f>'2026.5月を100％とした時の活性変化率'!$A$2:$A$22</c:f>
              <c:strCache>
                <c:ptCount val="21"/>
                <c:pt idx="0">
                  <c:v>26.05</c:v>
                </c:pt>
                <c:pt idx="1">
                  <c:v>06</c:v>
                </c:pt>
                <c:pt idx="2">
                  <c:v>07</c:v>
                </c:pt>
                <c:pt idx="3">
                  <c:v>08</c:v>
                </c:pt>
                <c:pt idx="4">
                  <c:v>09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27.01</c:v>
                </c:pt>
                <c:pt idx="9">
                  <c:v>02</c:v>
                </c:pt>
                <c:pt idx="10">
                  <c:v>03</c:v>
                </c:pt>
                <c:pt idx="11">
                  <c:v>04</c:v>
                </c:pt>
                <c:pt idx="12">
                  <c:v>05</c:v>
                </c:pt>
                <c:pt idx="13">
                  <c:v>06</c:v>
                </c:pt>
                <c:pt idx="14">
                  <c:v>07</c:v>
                </c:pt>
                <c:pt idx="15">
                  <c:v>08</c:v>
                </c:pt>
                <c:pt idx="16">
                  <c:v>09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28.01</c:v>
                </c:pt>
              </c:strCache>
            </c:strRef>
          </c:cat>
          <c:val>
            <c:numRef>
              <c:f>'2026.5月を100％とした時の活性変化率'!$J$2:$J$22</c:f>
              <c:numCache>
                <c:formatCode>0.0</c:formatCode>
                <c:ptCount val="21"/>
                <c:pt idx="0">
                  <c:v>100</c:v>
                </c:pt>
                <c:pt idx="1">
                  <c:v>100.41889400096522</c:v>
                </c:pt>
                <c:pt idx="2">
                  <c:v>100.37525916745935</c:v>
                </c:pt>
                <c:pt idx="3">
                  <c:v>100.29884860932626</c:v>
                </c:pt>
                <c:pt idx="4">
                  <c:v>100.26027901127796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A7E-422E-A264-7F63BBCE2F51}"/>
            </c:ext>
          </c:extLst>
        </c:ser>
        <c:ser>
          <c:idx val="13"/>
          <c:order val="9"/>
          <c:tx>
            <c:strRef>
              <c:f>'2026.5月を100％とした時の活性変化率'!$K$1</c:f>
              <c:strCache>
                <c:ptCount val="1"/>
                <c:pt idx="0">
                  <c:v>ALB</c:v>
                </c:pt>
              </c:strCache>
            </c:strRef>
          </c:tx>
          <c:spPr>
            <a:ln w="12700" cap="rnd" cmpd="sng" algn="ctr">
              <a:solidFill>
                <a:srgbClr val="FF99CC"/>
              </a:solidFill>
              <a:prstDash val="solid"/>
              <a:round/>
            </a:ln>
          </c:spPr>
          <c:marker>
            <c:symbol val="star"/>
            <c:size val="5"/>
            <c:spPr>
              <a:noFill/>
              <a:ln w="9525" cap="flat" cmpd="sng" algn="ctr">
                <a:solidFill>
                  <a:srgbClr val="FF99CC"/>
                </a:solidFill>
                <a:prstDash val="solid"/>
                <a:round/>
              </a:ln>
            </c:spPr>
          </c:marker>
          <c:cat>
            <c:strRef>
              <c:f>'2026.5月を100％とした時の活性変化率'!$A$2:$A$22</c:f>
              <c:strCache>
                <c:ptCount val="21"/>
                <c:pt idx="0">
                  <c:v>26.05</c:v>
                </c:pt>
                <c:pt idx="1">
                  <c:v>06</c:v>
                </c:pt>
                <c:pt idx="2">
                  <c:v>07</c:v>
                </c:pt>
                <c:pt idx="3">
                  <c:v>08</c:v>
                </c:pt>
                <c:pt idx="4">
                  <c:v>09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27.01</c:v>
                </c:pt>
                <c:pt idx="9">
                  <c:v>02</c:v>
                </c:pt>
                <c:pt idx="10">
                  <c:v>03</c:v>
                </c:pt>
                <c:pt idx="11">
                  <c:v>04</c:v>
                </c:pt>
                <c:pt idx="12">
                  <c:v>05</c:v>
                </c:pt>
                <c:pt idx="13">
                  <c:v>06</c:v>
                </c:pt>
                <c:pt idx="14">
                  <c:v>07</c:v>
                </c:pt>
                <c:pt idx="15">
                  <c:v>08</c:v>
                </c:pt>
                <c:pt idx="16">
                  <c:v>09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28.01</c:v>
                </c:pt>
              </c:strCache>
            </c:strRef>
          </c:cat>
          <c:val>
            <c:numRef>
              <c:f>'2026.5月を100％とした時の活性変化率'!$K$2:$K$23</c:f>
              <c:numCache>
                <c:formatCode>0.0</c:formatCode>
                <c:ptCount val="22"/>
                <c:pt idx="0">
                  <c:v>100</c:v>
                </c:pt>
                <c:pt idx="1">
                  <c:v>99.61533401138179</c:v>
                </c:pt>
                <c:pt idx="2">
                  <c:v>99.514236939001918</c:v>
                </c:pt>
                <c:pt idx="3">
                  <c:v>99.713754658314429</c:v>
                </c:pt>
                <c:pt idx="4">
                  <c:v>99.769943821653243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3A7E-422E-A264-7F63BBCE2F51}"/>
            </c:ext>
          </c:extLst>
        </c:ser>
        <c:ser>
          <c:idx val="11"/>
          <c:order val="10"/>
          <c:tx>
            <c:strRef>
              <c:f>'2026.5月を100％とした時の活性変化率'!$L$1</c:f>
              <c:strCache>
                <c:ptCount val="1"/>
                <c:pt idx="0">
                  <c:v>TBIL</c:v>
                </c:pt>
              </c:strCache>
            </c:strRef>
          </c:tx>
          <c:spPr>
            <a:ln w="12700" cap="rnd" cmpd="sng" algn="ctr">
              <a:solidFill>
                <a:srgbClr val="FFFF99"/>
              </a:solidFill>
              <a:prstDash val="solid"/>
              <a:round/>
            </a:ln>
          </c:spPr>
          <c:marker>
            <c:symbol val="triangle"/>
            <c:size val="5"/>
            <c:spPr>
              <a:solidFill>
                <a:srgbClr val="FFFF99"/>
              </a:solidFill>
              <a:ln w="9525" cap="flat" cmpd="sng" algn="ctr">
                <a:solidFill>
                  <a:srgbClr val="FFFF99"/>
                </a:solidFill>
                <a:prstDash val="solid"/>
                <a:round/>
              </a:ln>
            </c:spPr>
          </c:marker>
          <c:cat>
            <c:strRef>
              <c:f>'2026.5月を100％とした時の活性変化率'!$A$2:$A$22</c:f>
              <c:strCache>
                <c:ptCount val="21"/>
                <c:pt idx="0">
                  <c:v>26.05</c:v>
                </c:pt>
                <c:pt idx="1">
                  <c:v>06</c:v>
                </c:pt>
                <c:pt idx="2">
                  <c:v>07</c:v>
                </c:pt>
                <c:pt idx="3">
                  <c:v>08</c:v>
                </c:pt>
                <c:pt idx="4">
                  <c:v>09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27.01</c:v>
                </c:pt>
                <c:pt idx="9">
                  <c:v>02</c:v>
                </c:pt>
                <c:pt idx="10">
                  <c:v>03</c:v>
                </c:pt>
                <c:pt idx="11">
                  <c:v>04</c:v>
                </c:pt>
                <c:pt idx="12">
                  <c:v>05</c:v>
                </c:pt>
                <c:pt idx="13">
                  <c:v>06</c:v>
                </c:pt>
                <c:pt idx="14">
                  <c:v>07</c:v>
                </c:pt>
                <c:pt idx="15">
                  <c:v>08</c:v>
                </c:pt>
                <c:pt idx="16">
                  <c:v>09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28.01</c:v>
                </c:pt>
              </c:strCache>
            </c:strRef>
          </c:cat>
          <c:val>
            <c:numRef>
              <c:f>'2026.5月を100％とした時の活性変化率'!$L$2:$L$22</c:f>
              <c:numCache>
                <c:formatCode>0.0</c:formatCode>
                <c:ptCount val="21"/>
                <c:pt idx="0">
                  <c:v>100</c:v>
                </c:pt>
                <c:pt idx="1">
                  <c:v>100.34460182594384</c:v>
                </c:pt>
                <c:pt idx="2">
                  <c:v>100.43692624775593</c:v>
                </c:pt>
                <c:pt idx="3">
                  <c:v>100.65371851725975</c:v>
                </c:pt>
                <c:pt idx="4">
                  <c:v>100.66989900815632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A7E-422E-A264-7F63BBCE2F51}"/>
            </c:ext>
          </c:extLst>
        </c:ser>
        <c:ser>
          <c:idx val="24"/>
          <c:order val="11"/>
          <c:tx>
            <c:strRef>
              <c:f>'2026.5月を100％とした時の活性変化率'!$M$1</c:f>
              <c:strCache>
                <c:ptCount val="1"/>
                <c:pt idx="0">
                  <c:v>CRP</c:v>
                </c:pt>
              </c:strCache>
            </c:strRef>
          </c:tx>
          <c:spPr>
            <a:ln w="12700" cap="rnd" cmpd="sng" algn="ctr">
              <a:solidFill>
                <a:srgbClr val="003366"/>
              </a:solidFill>
              <a:prstDash val="solid"/>
              <a:round/>
            </a:ln>
          </c:spPr>
          <c:marker>
            <c:symbol val="plus"/>
            <c:size val="5"/>
            <c:spPr>
              <a:noFill/>
              <a:ln w="9525" cap="flat" cmpd="sng" algn="ctr">
                <a:solidFill>
                  <a:srgbClr val="003366"/>
                </a:solidFill>
                <a:prstDash val="solid"/>
                <a:round/>
              </a:ln>
            </c:spPr>
          </c:marker>
          <c:cat>
            <c:strRef>
              <c:f>'2026.5月を100％とした時の活性変化率'!$A$2:$A$22</c:f>
              <c:strCache>
                <c:ptCount val="21"/>
                <c:pt idx="0">
                  <c:v>26.05</c:v>
                </c:pt>
                <c:pt idx="1">
                  <c:v>06</c:v>
                </c:pt>
                <c:pt idx="2">
                  <c:v>07</c:v>
                </c:pt>
                <c:pt idx="3">
                  <c:v>08</c:v>
                </c:pt>
                <c:pt idx="4">
                  <c:v>09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27.01</c:v>
                </c:pt>
                <c:pt idx="9">
                  <c:v>02</c:v>
                </c:pt>
                <c:pt idx="10">
                  <c:v>03</c:v>
                </c:pt>
                <c:pt idx="11">
                  <c:v>04</c:v>
                </c:pt>
                <c:pt idx="12">
                  <c:v>05</c:v>
                </c:pt>
                <c:pt idx="13">
                  <c:v>06</c:v>
                </c:pt>
                <c:pt idx="14">
                  <c:v>07</c:v>
                </c:pt>
                <c:pt idx="15">
                  <c:v>08</c:v>
                </c:pt>
                <c:pt idx="16">
                  <c:v>09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28.01</c:v>
                </c:pt>
              </c:strCache>
            </c:strRef>
          </c:cat>
          <c:val>
            <c:numRef>
              <c:f>'2026.5月を100％とした時の活性変化率'!$M$2:$M$22</c:f>
              <c:numCache>
                <c:formatCode>0.0</c:formatCode>
                <c:ptCount val="21"/>
                <c:pt idx="0">
                  <c:v>100</c:v>
                </c:pt>
                <c:pt idx="1">
                  <c:v>99.851141405786763</c:v>
                </c:pt>
                <c:pt idx="2">
                  <c:v>99.549916485064159</c:v>
                </c:pt>
                <c:pt idx="3">
                  <c:v>99.524543082904955</c:v>
                </c:pt>
                <c:pt idx="4">
                  <c:v>99.784363240155869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3A7E-422E-A264-7F63BBCE2F51}"/>
            </c:ext>
          </c:extLst>
        </c:ser>
        <c:ser>
          <c:idx val="16"/>
          <c:order val="12"/>
          <c:tx>
            <c:strRef>
              <c:f>'2026.5月を100％とした時の活性変化率'!$N$1</c:f>
              <c:strCache>
                <c:ptCount val="1"/>
                <c:pt idx="0">
                  <c:v>UA</c:v>
                </c:pt>
              </c:strCache>
            </c:strRef>
          </c:tx>
          <c:spPr>
            <a:ln w="12700" cap="rnd" cmpd="sng" algn="ctr">
              <a:solidFill>
                <a:srgbClr val="3366FF"/>
              </a:solidFill>
              <a:prstDash val="solid"/>
              <a:round/>
            </a:ln>
          </c:spPr>
          <c:marker>
            <c:symbol val="dot"/>
            <c:size val="5"/>
            <c:spPr>
              <a:noFill/>
              <a:ln w="9525" cap="flat" cmpd="sng" algn="ctr">
                <a:solidFill>
                  <a:srgbClr val="3366FF"/>
                </a:solidFill>
                <a:prstDash val="solid"/>
                <a:round/>
              </a:ln>
            </c:spPr>
          </c:marker>
          <c:cat>
            <c:strRef>
              <c:f>'2026.5月を100％とした時の活性変化率'!$A$2:$A$22</c:f>
              <c:strCache>
                <c:ptCount val="21"/>
                <c:pt idx="0">
                  <c:v>26.05</c:v>
                </c:pt>
                <c:pt idx="1">
                  <c:v>06</c:v>
                </c:pt>
                <c:pt idx="2">
                  <c:v>07</c:v>
                </c:pt>
                <c:pt idx="3">
                  <c:v>08</c:v>
                </c:pt>
                <c:pt idx="4">
                  <c:v>09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27.01</c:v>
                </c:pt>
                <c:pt idx="9">
                  <c:v>02</c:v>
                </c:pt>
                <c:pt idx="10">
                  <c:v>03</c:v>
                </c:pt>
                <c:pt idx="11">
                  <c:v>04</c:v>
                </c:pt>
                <c:pt idx="12">
                  <c:v>05</c:v>
                </c:pt>
                <c:pt idx="13">
                  <c:v>06</c:v>
                </c:pt>
                <c:pt idx="14">
                  <c:v>07</c:v>
                </c:pt>
                <c:pt idx="15">
                  <c:v>08</c:v>
                </c:pt>
                <c:pt idx="16">
                  <c:v>09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28.01</c:v>
                </c:pt>
              </c:strCache>
            </c:strRef>
          </c:cat>
          <c:val>
            <c:numRef>
              <c:f>'2026.5月を100％とした時の活性変化率'!$N$2:$N$22</c:f>
              <c:numCache>
                <c:formatCode>0.0</c:formatCode>
                <c:ptCount val="21"/>
                <c:pt idx="0">
                  <c:v>100</c:v>
                </c:pt>
                <c:pt idx="1">
                  <c:v>100.65587161133422</c:v>
                </c:pt>
                <c:pt idx="2">
                  <c:v>100.74149047122954</c:v>
                </c:pt>
                <c:pt idx="3">
                  <c:v>100.67798768396399</c:v>
                </c:pt>
                <c:pt idx="4">
                  <c:v>100.57188343116465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3A7E-422E-A264-7F63BBCE2F51}"/>
            </c:ext>
          </c:extLst>
        </c:ser>
        <c:ser>
          <c:idx val="14"/>
          <c:order val="13"/>
          <c:tx>
            <c:strRef>
              <c:f>'2026.5月を100％とした時の活性変化率'!$O$1</c:f>
              <c:strCache>
                <c:ptCount val="1"/>
                <c:pt idx="0">
                  <c:v>BUN</c:v>
                </c:pt>
              </c:strCache>
            </c:strRef>
          </c:tx>
          <c:spPr>
            <a:ln w="12700" cap="rnd" cmpd="sng" algn="ctr">
              <a:solidFill>
                <a:srgbClr val="CC99FF"/>
              </a:solidFill>
              <a:prstDash val="solid"/>
              <a:round/>
            </a:ln>
          </c:spPr>
          <c:marker>
            <c:symbol val="circle"/>
            <c:size val="5"/>
            <c:spPr>
              <a:solidFill>
                <a:srgbClr val="CC99FF"/>
              </a:solidFill>
              <a:ln w="9525" cap="flat" cmpd="sng" algn="ctr">
                <a:solidFill>
                  <a:srgbClr val="CC99FF"/>
                </a:solidFill>
                <a:prstDash val="solid"/>
                <a:round/>
              </a:ln>
            </c:spPr>
          </c:marker>
          <c:cat>
            <c:strRef>
              <c:f>'2026.5月を100％とした時の活性変化率'!$A$2:$A$22</c:f>
              <c:strCache>
                <c:ptCount val="21"/>
                <c:pt idx="0">
                  <c:v>26.05</c:v>
                </c:pt>
                <c:pt idx="1">
                  <c:v>06</c:v>
                </c:pt>
                <c:pt idx="2">
                  <c:v>07</c:v>
                </c:pt>
                <c:pt idx="3">
                  <c:v>08</c:v>
                </c:pt>
                <c:pt idx="4">
                  <c:v>09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27.01</c:v>
                </c:pt>
                <c:pt idx="9">
                  <c:v>02</c:v>
                </c:pt>
                <c:pt idx="10">
                  <c:v>03</c:v>
                </c:pt>
                <c:pt idx="11">
                  <c:v>04</c:v>
                </c:pt>
                <c:pt idx="12">
                  <c:v>05</c:v>
                </c:pt>
                <c:pt idx="13">
                  <c:v>06</c:v>
                </c:pt>
                <c:pt idx="14">
                  <c:v>07</c:v>
                </c:pt>
                <c:pt idx="15">
                  <c:v>08</c:v>
                </c:pt>
                <c:pt idx="16">
                  <c:v>09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28.01</c:v>
                </c:pt>
              </c:strCache>
            </c:strRef>
          </c:cat>
          <c:val>
            <c:numRef>
              <c:f>'2026.5月を100％とした時の活性変化率'!$O$2:$O$22</c:f>
              <c:numCache>
                <c:formatCode>0.0</c:formatCode>
                <c:ptCount val="21"/>
                <c:pt idx="0">
                  <c:v>100</c:v>
                </c:pt>
                <c:pt idx="1">
                  <c:v>100.33879510837798</c:v>
                </c:pt>
                <c:pt idx="2">
                  <c:v>100.45858676830204</c:v>
                </c:pt>
                <c:pt idx="3">
                  <c:v>100.36741931144329</c:v>
                </c:pt>
                <c:pt idx="4">
                  <c:v>100.42262739706045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3A7E-422E-A264-7F63BBCE2F51}"/>
            </c:ext>
          </c:extLst>
        </c:ser>
        <c:ser>
          <c:idx val="15"/>
          <c:order val="14"/>
          <c:tx>
            <c:strRef>
              <c:f>'2026.5月を100％とした時の活性変化率'!$P$1</c:f>
              <c:strCache>
                <c:ptCount val="1"/>
                <c:pt idx="0">
                  <c:v>CRE</c:v>
                </c:pt>
              </c:strCache>
            </c:strRef>
          </c:tx>
          <c:spPr>
            <a:ln w="12700" cap="rnd" cmpd="sng" algn="ctr">
              <a:solidFill>
                <a:srgbClr val="E3E3E3"/>
              </a:solidFill>
              <a:prstDash val="solid"/>
              <a:round/>
            </a:ln>
          </c:spPr>
          <c:marker>
            <c:symbol val="plus"/>
            <c:size val="5"/>
            <c:spPr>
              <a:noFill/>
              <a:ln w="9525" cap="flat" cmpd="sng" algn="ctr">
                <a:solidFill>
                  <a:srgbClr val="E3E3E3"/>
                </a:solidFill>
                <a:prstDash val="solid"/>
                <a:round/>
              </a:ln>
            </c:spPr>
          </c:marker>
          <c:cat>
            <c:strRef>
              <c:f>'2026.5月を100％とした時の活性変化率'!$A$2:$A$22</c:f>
              <c:strCache>
                <c:ptCount val="21"/>
                <c:pt idx="0">
                  <c:v>26.05</c:v>
                </c:pt>
                <c:pt idx="1">
                  <c:v>06</c:v>
                </c:pt>
                <c:pt idx="2">
                  <c:v>07</c:v>
                </c:pt>
                <c:pt idx="3">
                  <c:v>08</c:v>
                </c:pt>
                <c:pt idx="4">
                  <c:v>09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27.01</c:v>
                </c:pt>
                <c:pt idx="9">
                  <c:v>02</c:v>
                </c:pt>
                <c:pt idx="10">
                  <c:v>03</c:v>
                </c:pt>
                <c:pt idx="11">
                  <c:v>04</c:v>
                </c:pt>
                <c:pt idx="12">
                  <c:v>05</c:v>
                </c:pt>
                <c:pt idx="13">
                  <c:v>06</c:v>
                </c:pt>
                <c:pt idx="14">
                  <c:v>07</c:v>
                </c:pt>
                <c:pt idx="15">
                  <c:v>08</c:v>
                </c:pt>
                <c:pt idx="16">
                  <c:v>09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28.01</c:v>
                </c:pt>
              </c:strCache>
            </c:strRef>
          </c:cat>
          <c:val>
            <c:numRef>
              <c:f>'2026.5月を100％とした時の活性変化率'!$P$2:$P$22</c:f>
              <c:numCache>
                <c:formatCode>0.0</c:formatCode>
                <c:ptCount val="21"/>
                <c:pt idx="0">
                  <c:v>100</c:v>
                </c:pt>
                <c:pt idx="1">
                  <c:v>100.38660867217936</c:v>
                </c:pt>
                <c:pt idx="2">
                  <c:v>100.41434987756188</c:v>
                </c:pt>
                <c:pt idx="3">
                  <c:v>101.03416308400767</c:v>
                </c:pt>
                <c:pt idx="4">
                  <c:v>100.84834780638595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3A7E-422E-A264-7F63BBCE2F51}"/>
            </c:ext>
          </c:extLst>
        </c:ser>
        <c:ser>
          <c:idx val="0"/>
          <c:order val="15"/>
          <c:tx>
            <c:strRef>
              <c:f>'2026.5月を100％とした時の活性変化率'!$Q$1</c:f>
              <c:strCache>
                <c:ptCount val="1"/>
                <c:pt idx="0">
                  <c:v>AST</c:v>
                </c:pt>
              </c:strCache>
            </c:strRef>
          </c:tx>
          <c:spPr>
            <a:ln w="12700" cap="rnd" cmpd="sng" algn="ctr">
              <a:solidFill>
                <a:srgbClr val="000080"/>
              </a:solidFill>
              <a:prstDash val="solid"/>
              <a:round/>
            </a:ln>
          </c:spPr>
          <c:marker>
            <c:symbol val="diamond"/>
            <c:size val="5"/>
            <c:spPr>
              <a:solidFill>
                <a:srgbClr val="000080"/>
              </a:solidFill>
              <a:ln w="9525" cap="flat" cmpd="sng" algn="ctr">
                <a:solidFill>
                  <a:srgbClr val="000080"/>
                </a:solidFill>
                <a:prstDash val="solid"/>
                <a:round/>
              </a:ln>
            </c:spPr>
          </c:marker>
          <c:cat>
            <c:strRef>
              <c:f>'2026.5月を100％とした時の活性変化率'!$A$2:$A$22</c:f>
              <c:strCache>
                <c:ptCount val="21"/>
                <c:pt idx="0">
                  <c:v>26.05</c:v>
                </c:pt>
                <c:pt idx="1">
                  <c:v>06</c:v>
                </c:pt>
                <c:pt idx="2">
                  <c:v>07</c:v>
                </c:pt>
                <c:pt idx="3">
                  <c:v>08</c:v>
                </c:pt>
                <c:pt idx="4">
                  <c:v>09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27.01</c:v>
                </c:pt>
                <c:pt idx="9">
                  <c:v>02</c:v>
                </c:pt>
                <c:pt idx="10">
                  <c:v>03</c:v>
                </c:pt>
                <c:pt idx="11">
                  <c:v>04</c:v>
                </c:pt>
                <c:pt idx="12">
                  <c:v>05</c:v>
                </c:pt>
                <c:pt idx="13">
                  <c:v>06</c:v>
                </c:pt>
                <c:pt idx="14">
                  <c:v>07</c:v>
                </c:pt>
                <c:pt idx="15">
                  <c:v>08</c:v>
                </c:pt>
                <c:pt idx="16">
                  <c:v>09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28.01</c:v>
                </c:pt>
              </c:strCache>
            </c:strRef>
          </c:cat>
          <c:val>
            <c:numRef>
              <c:f>'2026.5月を100％とした時の活性変化率'!$Q$2:$Q$22</c:f>
              <c:numCache>
                <c:formatCode>0.0</c:formatCode>
                <c:ptCount val="21"/>
                <c:pt idx="0">
                  <c:v>100</c:v>
                </c:pt>
                <c:pt idx="1">
                  <c:v>100.49902869418278</c:v>
                </c:pt>
                <c:pt idx="2">
                  <c:v>100.56159293815135</c:v>
                </c:pt>
                <c:pt idx="3">
                  <c:v>100.44201638741799</c:v>
                </c:pt>
                <c:pt idx="4">
                  <c:v>100.26798087909322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3A7E-422E-A264-7F63BBCE2F51}"/>
            </c:ext>
          </c:extLst>
        </c:ser>
        <c:ser>
          <c:idx val="1"/>
          <c:order val="16"/>
          <c:tx>
            <c:strRef>
              <c:f>'2026.5月を100％とした時の活性変化率'!$R$1</c:f>
              <c:strCache>
                <c:ptCount val="1"/>
                <c:pt idx="0">
                  <c:v>ALT</c:v>
                </c:pt>
              </c:strCache>
            </c:strRef>
          </c:tx>
          <c:spPr>
            <a:ln w="12700" cap="rnd" cmpd="sng" algn="ctr">
              <a:solidFill>
                <a:srgbClr val="FF00FF"/>
              </a:solidFill>
              <a:prstDash val="solid"/>
              <a:round/>
            </a:ln>
          </c:spPr>
          <c:marker>
            <c:symbol val="square"/>
            <c:size val="5"/>
            <c:spPr>
              <a:solidFill>
                <a:srgbClr val="FF00FF"/>
              </a:solidFill>
              <a:ln w="9525" cap="flat" cmpd="sng" algn="ctr">
                <a:solidFill>
                  <a:srgbClr val="FF00FF"/>
                </a:solidFill>
                <a:prstDash val="solid"/>
                <a:round/>
              </a:ln>
            </c:spPr>
          </c:marker>
          <c:cat>
            <c:strRef>
              <c:f>'2026.5月を100％とした時の活性変化率'!$A$2:$A$22</c:f>
              <c:strCache>
                <c:ptCount val="21"/>
                <c:pt idx="0">
                  <c:v>26.05</c:v>
                </c:pt>
                <c:pt idx="1">
                  <c:v>06</c:v>
                </c:pt>
                <c:pt idx="2">
                  <c:v>07</c:v>
                </c:pt>
                <c:pt idx="3">
                  <c:v>08</c:v>
                </c:pt>
                <c:pt idx="4">
                  <c:v>09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27.01</c:v>
                </c:pt>
                <c:pt idx="9">
                  <c:v>02</c:v>
                </c:pt>
                <c:pt idx="10">
                  <c:v>03</c:v>
                </c:pt>
                <c:pt idx="11">
                  <c:v>04</c:v>
                </c:pt>
                <c:pt idx="12">
                  <c:v>05</c:v>
                </c:pt>
                <c:pt idx="13">
                  <c:v>06</c:v>
                </c:pt>
                <c:pt idx="14">
                  <c:v>07</c:v>
                </c:pt>
                <c:pt idx="15">
                  <c:v>08</c:v>
                </c:pt>
                <c:pt idx="16">
                  <c:v>09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28.01</c:v>
                </c:pt>
              </c:strCache>
            </c:strRef>
          </c:cat>
          <c:val>
            <c:numRef>
              <c:f>'2026.5月を100％とした時の活性変化率'!$R$2:$R$22</c:f>
              <c:numCache>
                <c:formatCode>0.0</c:formatCode>
                <c:ptCount val="21"/>
                <c:pt idx="0">
                  <c:v>100</c:v>
                </c:pt>
                <c:pt idx="1">
                  <c:v>98.929075740310594</c:v>
                </c:pt>
                <c:pt idx="2">
                  <c:v>99.119356075468062</c:v>
                </c:pt>
                <c:pt idx="3">
                  <c:v>98.997125371205499</c:v>
                </c:pt>
                <c:pt idx="4">
                  <c:v>99.043887993843811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3A7E-422E-A264-7F63BBCE2F51}"/>
            </c:ext>
          </c:extLst>
        </c:ser>
        <c:ser>
          <c:idx val="2"/>
          <c:order val="17"/>
          <c:tx>
            <c:strRef>
              <c:f>'2026.5月を100％とした時の活性変化率'!$S$1</c:f>
              <c:strCache>
                <c:ptCount val="1"/>
                <c:pt idx="0">
                  <c:v>ALP</c:v>
                </c:pt>
              </c:strCache>
            </c:strRef>
          </c:tx>
          <c:spPr>
            <a:ln w="12700" cap="rnd" cmpd="sng" algn="ctr">
              <a:solidFill>
                <a:srgbClr val="FFFF00"/>
              </a:solidFill>
              <a:prstDash val="solid"/>
              <a:round/>
            </a:ln>
          </c:spPr>
          <c:marker>
            <c:symbol val="triangle"/>
            <c:size val="5"/>
            <c:spPr>
              <a:solidFill>
                <a:srgbClr val="FFFF00"/>
              </a:solidFill>
              <a:ln w="9525" cap="flat" cmpd="sng" algn="ctr">
                <a:solidFill>
                  <a:srgbClr val="FFFF00"/>
                </a:solidFill>
                <a:prstDash val="solid"/>
                <a:round/>
              </a:ln>
            </c:spPr>
          </c:marker>
          <c:cat>
            <c:strRef>
              <c:f>'2026.5月を100％とした時の活性変化率'!$A$2:$A$22</c:f>
              <c:strCache>
                <c:ptCount val="21"/>
                <c:pt idx="0">
                  <c:v>26.05</c:v>
                </c:pt>
                <c:pt idx="1">
                  <c:v>06</c:v>
                </c:pt>
                <c:pt idx="2">
                  <c:v>07</c:v>
                </c:pt>
                <c:pt idx="3">
                  <c:v>08</c:v>
                </c:pt>
                <c:pt idx="4">
                  <c:v>09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27.01</c:v>
                </c:pt>
                <c:pt idx="9">
                  <c:v>02</c:v>
                </c:pt>
                <c:pt idx="10">
                  <c:v>03</c:v>
                </c:pt>
                <c:pt idx="11">
                  <c:v>04</c:v>
                </c:pt>
                <c:pt idx="12">
                  <c:v>05</c:v>
                </c:pt>
                <c:pt idx="13">
                  <c:v>06</c:v>
                </c:pt>
                <c:pt idx="14">
                  <c:v>07</c:v>
                </c:pt>
                <c:pt idx="15">
                  <c:v>08</c:v>
                </c:pt>
                <c:pt idx="16">
                  <c:v>09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28.01</c:v>
                </c:pt>
              </c:strCache>
            </c:strRef>
          </c:cat>
          <c:val>
            <c:numRef>
              <c:f>'2026.5月を100％とした時の活性変化率'!$S$2:$S$22</c:f>
              <c:numCache>
                <c:formatCode>0.0</c:formatCode>
                <c:ptCount val="21"/>
                <c:pt idx="0">
                  <c:v>100</c:v>
                </c:pt>
                <c:pt idx="1">
                  <c:v>100.59844899624113</c:v>
                </c:pt>
                <c:pt idx="2">
                  <c:v>100.36591796454381</c:v>
                </c:pt>
                <c:pt idx="3">
                  <c:v>100.89086314644867</c:v>
                </c:pt>
                <c:pt idx="4">
                  <c:v>100.29189184412273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3A7E-422E-A264-7F63BBCE2F51}"/>
            </c:ext>
          </c:extLst>
        </c:ser>
        <c:ser>
          <c:idx val="3"/>
          <c:order val="18"/>
          <c:tx>
            <c:strRef>
              <c:f>'2026.5月を100％とした時の活性変化率'!$T$1</c:f>
              <c:strCache>
                <c:ptCount val="1"/>
                <c:pt idx="0">
                  <c:v>LD</c:v>
                </c:pt>
              </c:strCache>
            </c:strRef>
          </c:tx>
          <c:spPr>
            <a:ln w="12700" cap="rnd" cmpd="sng" algn="ctr">
              <a:solidFill>
                <a:srgbClr val="00FFFF"/>
              </a:solidFill>
              <a:prstDash val="solid"/>
              <a:round/>
            </a:ln>
          </c:spPr>
          <c:marker>
            <c:symbol val="x"/>
            <c:size val="5"/>
            <c:spPr>
              <a:noFill/>
              <a:ln w="9525" cap="flat" cmpd="sng" algn="ctr">
                <a:solidFill>
                  <a:srgbClr val="00FFFF"/>
                </a:solidFill>
                <a:prstDash val="solid"/>
                <a:round/>
              </a:ln>
            </c:spPr>
          </c:marker>
          <c:cat>
            <c:strRef>
              <c:f>'2026.5月を100％とした時の活性変化率'!$A$2:$A$22</c:f>
              <c:strCache>
                <c:ptCount val="21"/>
                <c:pt idx="0">
                  <c:v>26.05</c:v>
                </c:pt>
                <c:pt idx="1">
                  <c:v>06</c:v>
                </c:pt>
                <c:pt idx="2">
                  <c:v>07</c:v>
                </c:pt>
                <c:pt idx="3">
                  <c:v>08</c:v>
                </c:pt>
                <c:pt idx="4">
                  <c:v>09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27.01</c:v>
                </c:pt>
                <c:pt idx="9">
                  <c:v>02</c:v>
                </c:pt>
                <c:pt idx="10">
                  <c:v>03</c:v>
                </c:pt>
                <c:pt idx="11">
                  <c:v>04</c:v>
                </c:pt>
                <c:pt idx="12">
                  <c:v>05</c:v>
                </c:pt>
                <c:pt idx="13">
                  <c:v>06</c:v>
                </c:pt>
                <c:pt idx="14">
                  <c:v>07</c:v>
                </c:pt>
                <c:pt idx="15">
                  <c:v>08</c:v>
                </c:pt>
                <c:pt idx="16">
                  <c:v>09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28.01</c:v>
                </c:pt>
              </c:strCache>
            </c:strRef>
          </c:cat>
          <c:val>
            <c:numRef>
              <c:f>'2026.5月を100％とした時の活性変化率'!$T$2:$T$22</c:f>
              <c:numCache>
                <c:formatCode>0.0</c:formatCode>
                <c:ptCount val="21"/>
                <c:pt idx="0">
                  <c:v>100</c:v>
                </c:pt>
                <c:pt idx="1">
                  <c:v>99.88749769529899</c:v>
                </c:pt>
                <c:pt idx="2">
                  <c:v>99.94189691321607</c:v>
                </c:pt>
                <c:pt idx="3">
                  <c:v>99.747475137687061</c:v>
                </c:pt>
                <c:pt idx="4">
                  <c:v>99.758742168308487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3A7E-422E-A264-7F63BBCE2F51}"/>
            </c:ext>
          </c:extLst>
        </c:ser>
        <c:ser>
          <c:idx val="4"/>
          <c:order val="19"/>
          <c:tx>
            <c:strRef>
              <c:f>'2026.5月を100％とした時の活性変化率'!$U$1</c:f>
              <c:strCache>
                <c:ptCount val="1"/>
                <c:pt idx="0">
                  <c:v>CPK</c:v>
                </c:pt>
              </c:strCache>
            </c:strRef>
          </c:tx>
          <c:spPr>
            <a:ln w="12700" cap="rnd" cmpd="sng" algn="ctr">
              <a:solidFill>
                <a:srgbClr val="800080"/>
              </a:solidFill>
              <a:prstDash val="solid"/>
              <a:round/>
            </a:ln>
          </c:spPr>
          <c:marker>
            <c:symbol val="star"/>
            <c:size val="5"/>
            <c:spPr>
              <a:noFill/>
              <a:ln w="9525" cap="flat" cmpd="sng" algn="ctr">
                <a:solidFill>
                  <a:srgbClr val="800080"/>
                </a:solidFill>
                <a:prstDash val="solid"/>
                <a:round/>
              </a:ln>
            </c:spPr>
          </c:marker>
          <c:cat>
            <c:strRef>
              <c:f>'2026.5月を100％とした時の活性変化率'!$A$2:$A$22</c:f>
              <c:strCache>
                <c:ptCount val="21"/>
                <c:pt idx="0">
                  <c:v>26.05</c:v>
                </c:pt>
                <c:pt idx="1">
                  <c:v>06</c:v>
                </c:pt>
                <c:pt idx="2">
                  <c:v>07</c:v>
                </c:pt>
                <c:pt idx="3">
                  <c:v>08</c:v>
                </c:pt>
                <c:pt idx="4">
                  <c:v>09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27.01</c:v>
                </c:pt>
                <c:pt idx="9">
                  <c:v>02</c:v>
                </c:pt>
                <c:pt idx="10">
                  <c:v>03</c:v>
                </c:pt>
                <c:pt idx="11">
                  <c:v>04</c:v>
                </c:pt>
                <c:pt idx="12">
                  <c:v>05</c:v>
                </c:pt>
                <c:pt idx="13">
                  <c:v>06</c:v>
                </c:pt>
                <c:pt idx="14">
                  <c:v>07</c:v>
                </c:pt>
                <c:pt idx="15">
                  <c:v>08</c:v>
                </c:pt>
                <c:pt idx="16">
                  <c:v>09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28.01</c:v>
                </c:pt>
              </c:strCache>
            </c:strRef>
          </c:cat>
          <c:val>
            <c:numRef>
              <c:f>'2026.5月を100％とした時の活性変化率'!$U$2:$U$22</c:f>
              <c:numCache>
                <c:formatCode>0.0</c:formatCode>
                <c:ptCount val="21"/>
                <c:pt idx="0">
                  <c:v>100</c:v>
                </c:pt>
                <c:pt idx="1">
                  <c:v>99.636155780771489</c:v>
                </c:pt>
                <c:pt idx="2">
                  <c:v>99.361830240561773</c:v>
                </c:pt>
                <c:pt idx="3">
                  <c:v>99.332816596741608</c:v>
                </c:pt>
                <c:pt idx="4">
                  <c:v>99.120464047318876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3A7E-422E-A264-7F63BBCE2F51}"/>
            </c:ext>
          </c:extLst>
        </c:ser>
        <c:ser>
          <c:idx val="5"/>
          <c:order val="20"/>
          <c:tx>
            <c:strRef>
              <c:f>'2026.5月を100％とした時の活性変化率'!$V$1</c:f>
              <c:strCache>
                <c:ptCount val="1"/>
                <c:pt idx="0">
                  <c:v>rGT</c:v>
                </c:pt>
              </c:strCache>
            </c:strRef>
          </c:tx>
          <c:spPr>
            <a:ln w="12700" cap="rnd" cmpd="sng" algn="ctr">
              <a:solidFill>
                <a:srgbClr val="800000"/>
              </a:solidFill>
              <a:prstDash val="solid"/>
              <a:round/>
            </a:ln>
          </c:spPr>
          <c:marker>
            <c:symbol val="circle"/>
            <c:size val="5"/>
            <c:spPr>
              <a:solidFill>
                <a:srgbClr val="800000"/>
              </a:solidFill>
              <a:ln w="9525" cap="flat" cmpd="sng" algn="ctr">
                <a:solidFill>
                  <a:srgbClr val="800000"/>
                </a:solidFill>
                <a:prstDash val="solid"/>
                <a:round/>
              </a:ln>
            </c:spPr>
          </c:marker>
          <c:cat>
            <c:strRef>
              <c:f>'2026.5月を100％とした時の活性変化率'!$A$2:$A$22</c:f>
              <c:strCache>
                <c:ptCount val="21"/>
                <c:pt idx="0">
                  <c:v>26.05</c:v>
                </c:pt>
                <c:pt idx="1">
                  <c:v>06</c:v>
                </c:pt>
                <c:pt idx="2">
                  <c:v>07</c:v>
                </c:pt>
                <c:pt idx="3">
                  <c:v>08</c:v>
                </c:pt>
                <c:pt idx="4">
                  <c:v>09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27.01</c:v>
                </c:pt>
                <c:pt idx="9">
                  <c:v>02</c:v>
                </c:pt>
                <c:pt idx="10">
                  <c:v>03</c:v>
                </c:pt>
                <c:pt idx="11">
                  <c:v>04</c:v>
                </c:pt>
                <c:pt idx="12">
                  <c:v>05</c:v>
                </c:pt>
                <c:pt idx="13">
                  <c:v>06</c:v>
                </c:pt>
                <c:pt idx="14">
                  <c:v>07</c:v>
                </c:pt>
                <c:pt idx="15">
                  <c:v>08</c:v>
                </c:pt>
                <c:pt idx="16">
                  <c:v>09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28.01</c:v>
                </c:pt>
              </c:strCache>
            </c:strRef>
          </c:cat>
          <c:val>
            <c:numRef>
              <c:f>'2026.5月を100％とした時の活性変化率'!$V$2:$V$22</c:f>
              <c:numCache>
                <c:formatCode>0.0</c:formatCode>
                <c:ptCount val="21"/>
                <c:pt idx="0">
                  <c:v>100</c:v>
                </c:pt>
                <c:pt idx="1">
                  <c:v>99.866120618507878</c:v>
                </c:pt>
                <c:pt idx="2">
                  <c:v>99.879642838952478</c:v>
                </c:pt>
                <c:pt idx="3">
                  <c:v>99.563085204231086</c:v>
                </c:pt>
                <c:pt idx="4">
                  <c:v>99.736453384570837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3A7E-422E-A264-7F63BBCE2F51}"/>
            </c:ext>
          </c:extLst>
        </c:ser>
        <c:ser>
          <c:idx val="6"/>
          <c:order val="21"/>
          <c:tx>
            <c:strRef>
              <c:f>'2026.5月を100％とした時の活性変化率'!$W$1</c:f>
              <c:strCache>
                <c:ptCount val="1"/>
                <c:pt idx="0">
                  <c:v>AMY</c:v>
                </c:pt>
              </c:strCache>
            </c:strRef>
          </c:tx>
          <c:spPr>
            <a:ln w="12700" cap="rnd" cmpd="sng" algn="ctr">
              <a:solidFill>
                <a:srgbClr val="008080"/>
              </a:solidFill>
              <a:prstDash val="solid"/>
              <a:round/>
            </a:ln>
          </c:spPr>
          <c:marker>
            <c:symbol val="plus"/>
            <c:size val="5"/>
            <c:spPr>
              <a:noFill/>
              <a:ln w="9525" cap="flat" cmpd="sng" algn="ctr">
                <a:solidFill>
                  <a:srgbClr val="008080"/>
                </a:solidFill>
                <a:prstDash val="solid"/>
                <a:round/>
              </a:ln>
            </c:spPr>
          </c:marker>
          <c:cat>
            <c:strRef>
              <c:f>'2026.5月を100％とした時の活性変化率'!$A$2:$A$22</c:f>
              <c:strCache>
                <c:ptCount val="21"/>
                <c:pt idx="0">
                  <c:v>26.05</c:v>
                </c:pt>
                <c:pt idx="1">
                  <c:v>06</c:v>
                </c:pt>
                <c:pt idx="2">
                  <c:v>07</c:v>
                </c:pt>
                <c:pt idx="3">
                  <c:v>08</c:v>
                </c:pt>
                <c:pt idx="4">
                  <c:v>09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27.01</c:v>
                </c:pt>
                <c:pt idx="9">
                  <c:v>02</c:v>
                </c:pt>
                <c:pt idx="10">
                  <c:v>03</c:v>
                </c:pt>
                <c:pt idx="11">
                  <c:v>04</c:v>
                </c:pt>
                <c:pt idx="12">
                  <c:v>05</c:v>
                </c:pt>
                <c:pt idx="13">
                  <c:v>06</c:v>
                </c:pt>
                <c:pt idx="14">
                  <c:v>07</c:v>
                </c:pt>
                <c:pt idx="15">
                  <c:v>08</c:v>
                </c:pt>
                <c:pt idx="16">
                  <c:v>09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28.01</c:v>
                </c:pt>
              </c:strCache>
            </c:strRef>
          </c:cat>
          <c:val>
            <c:numRef>
              <c:f>'2026.5月を100％とした時の活性変化率'!$W$2:$W$22</c:f>
              <c:numCache>
                <c:formatCode>0.0</c:formatCode>
                <c:ptCount val="21"/>
                <c:pt idx="0">
                  <c:v>100</c:v>
                </c:pt>
                <c:pt idx="1">
                  <c:v>99.925932717146864</c:v>
                </c:pt>
                <c:pt idx="2">
                  <c:v>99.83814140655727</c:v>
                </c:pt>
                <c:pt idx="3">
                  <c:v>99.77104139487642</c:v>
                </c:pt>
                <c:pt idx="4">
                  <c:v>99.840386922838903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3A7E-422E-A264-7F63BBCE2F51}"/>
            </c:ext>
          </c:extLst>
        </c:ser>
        <c:ser>
          <c:idx val="7"/>
          <c:order val="22"/>
          <c:tx>
            <c:strRef>
              <c:f>'2026.5月を100％とした時の活性変化率'!$X$1</c:f>
              <c:strCache>
                <c:ptCount val="1"/>
                <c:pt idx="0">
                  <c:v>CHE</c:v>
                </c:pt>
              </c:strCache>
            </c:strRef>
          </c:tx>
          <c:spPr>
            <a:ln w="12700" cap="rnd" cmpd="sng" algn="ctr">
              <a:solidFill>
                <a:srgbClr val="0000FF"/>
              </a:solidFill>
              <a:prstDash val="solid"/>
              <a:round/>
            </a:ln>
          </c:spPr>
          <c:marker>
            <c:symbol val="dot"/>
            <c:size val="5"/>
            <c:spPr>
              <a:noFill/>
              <a:ln w="9525" cap="flat" cmpd="sng" algn="ctr">
                <a:solidFill>
                  <a:srgbClr val="0000FF"/>
                </a:solidFill>
                <a:prstDash val="solid"/>
                <a:round/>
              </a:ln>
            </c:spPr>
          </c:marker>
          <c:cat>
            <c:strRef>
              <c:f>'2026.5月を100％とした時の活性変化率'!$A$2:$A$22</c:f>
              <c:strCache>
                <c:ptCount val="21"/>
                <c:pt idx="0">
                  <c:v>26.05</c:v>
                </c:pt>
                <c:pt idx="1">
                  <c:v>06</c:v>
                </c:pt>
                <c:pt idx="2">
                  <c:v>07</c:v>
                </c:pt>
                <c:pt idx="3">
                  <c:v>08</c:v>
                </c:pt>
                <c:pt idx="4">
                  <c:v>09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27.01</c:v>
                </c:pt>
                <c:pt idx="9">
                  <c:v>02</c:v>
                </c:pt>
                <c:pt idx="10">
                  <c:v>03</c:v>
                </c:pt>
                <c:pt idx="11">
                  <c:v>04</c:v>
                </c:pt>
                <c:pt idx="12">
                  <c:v>05</c:v>
                </c:pt>
                <c:pt idx="13">
                  <c:v>06</c:v>
                </c:pt>
                <c:pt idx="14">
                  <c:v>07</c:v>
                </c:pt>
                <c:pt idx="15">
                  <c:v>08</c:v>
                </c:pt>
                <c:pt idx="16">
                  <c:v>09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28.01</c:v>
                </c:pt>
              </c:strCache>
            </c:strRef>
          </c:cat>
          <c:val>
            <c:numRef>
              <c:f>'2026.5月を100％とした時の活性変化率'!$X$2:$X$22</c:f>
              <c:numCache>
                <c:formatCode>0.0</c:formatCode>
                <c:ptCount val="21"/>
                <c:pt idx="0">
                  <c:v>100</c:v>
                </c:pt>
                <c:pt idx="1">
                  <c:v>99.819305311488108</c:v>
                </c:pt>
                <c:pt idx="2">
                  <c:v>99.736742793822359</c:v>
                </c:pt>
                <c:pt idx="3">
                  <c:v>99.847543937433741</c:v>
                </c:pt>
                <c:pt idx="4">
                  <c:v>99.823416844760686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3A7E-422E-A264-7F63BBCE2F51}"/>
            </c:ext>
          </c:extLst>
        </c:ser>
        <c:ser>
          <c:idx val="23"/>
          <c:order val="23"/>
          <c:tx>
            <c:strRef>
              <c:f>'2026.5月を100％とした時の活性変化率'!$Y$1</c:f>
              <c:strCache>
                <c:ptCount val="1"/>
                <c:pt idx="0">
                  <c:v>Fe</c:v>
                </c:pt>
              </c:strCache>
            </c:strRef>
          </c:tx>
          <c:spPr>
            <a:ln w="12700" cap="rnd" cmpd="sng" algn="ctr">
              <a:solidFill>
                <a:srgbClr val="969696"/>
              </a:solidFill>
              <a:prstDash val="solid"/>
              <a:round/>
            </a:ln>
          </c:spPr>
          <c:marker>
            <c:symbol val="circle"/>
            <c:size val="5"/>
            <c:spPr>
              <a:solidFill>
                <a:srgbClr val="969696"/>
              </a:solidFill>
              <a:ln w="9525" cap="flat" cmpd="sng" algn="ctr">
                <a:solidFill>
                  <a:srgbClr val="969696"/>
                </a:solidFill>
                <a:prstDash val="solid"/>
                <a:round/>
              </a:ln>
            </c:spPr>
          </c:marker>
          <c:cat>
            <c:strRef>
              <c:f>'2026.5月を100％とした時の活性変化率'!$A$2:$A$22</c:f>
              <c:strCache>
                <c:ptCount val="21"/>
                <c:pt idx="0">
                  <c:v>26.05</c:v>
                </c:pt>
                <c:pt idx="1">
                  <c:v>06</c:v>
                </c:pt>
                <c:pt idx="2">
                  <c:v>07</c:v>
                </c:pt>
                <c:pt idx="3">
                  <c:v>08</c:v>
                </c:pt>
                <c:pt idx="4">
                  <c:v>09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27.01</c:v>
                </c:pt>
                <c:pt idx="9">
                  <c:v>02</c:v>
                </c:pt>
                <c:pt idx="10">
                  <c:v>03</c:v>
                </c:pt>
                <c:pt idx="11">
                  <c:v>04</c:v>
                </c:pt>
                <c:pt idx="12">
                  <c:v>05</c:v>
                </c:pt>
                <c:pt idx="13">
                  <c:v>06</c:v>
                </c:pt>
                <c:pt idx="14">
                  <c:v>07</c:v>
                </c:pt>
                <c:pt idx="15">
                  <c:v>08</c:v>
                </c:pt>
                <c:pt idx="16">
                  <c:v>09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28.01</c:v>
                </c:pt>
              </c:strCache>
            </c:strRef>
          </c:cat>
          <c:val>
            <c:numRef>
              <c:f>'2026.5月を100％とした時の活性変化率'!$Y$2:$Y$22</c:f>
              <c:numCache>
                <c:formatCode>0.0</c:formatCode>
                <c:ptCount val="21"/>
                <c:pt idx="0">
                  <c:v>100</c:v>
                </c:pt>
                <c:pt idx="1">
                  <c:v>99.768822536027088</c:v>
                </c:pt>
                <c:pt idx="2">
                  <c:v>100.0334709128166</c:v>
                </c:pt>
                <c:pt idx="3">
                  <c:v>99.671878257933471</c:v>
                </c:pt>
                <c:pt idx="4">
                  <c:v>99.629248965578427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3A7E-422E-A264-7F63BBCE2F51}"/>
            </c:ext>
          </c:extLst>
        </c:ser>
        <c:ser>
          <c:idx val="29"/>
          <c:order val="24"/>
          <c:tx>
            <c:strRef>
              <c:f>'2026.5月を100％とした時の活性変化率'!$Z$1</c:f>
              <c:strCache>
                <c:ptCount val="1"/>
                <c:pt idx="0">
                  <c:v>Mg</c:v>
                </c:pt>
              </c:strCache>
            </c:strRef>
          </c:tx>
          <c:spPr>
            <a:ln w="12700" cap="rnd" cmpd="sng" algn="ctr">
              <a:solidFill>
                <a:srgbClr val="993366"/>
              </a:solidFill>
              <a:prstDash val="solid"/>
              <a:round/>
            </a:ln>
          </c:spPr>
          <c:marker>
            <c:symbol val="triangle"/>
            <c:size val="5"/>
            <c:spPr>
              <a:solidFill>
                <a:srgbClr val="993366"/>
              </a:solidFill>
              <a:ln w="9525" cap="flat" cmpd="sng" algn="ctr">
                <a:solidFill>
                  <a:srgbClr val="993366"/>
                </a:solidFill>
                <a:prstDash val="solid"/>
                <a:round/>
              </a:ln>
            </c:spPr>
          </c:marker>
          <c:cat>
            <c:strRef>
              <c:f>'2026.5月を100％とした時の活性変化率'!$A$2:$A$22</c:f>
              <c:strCache>
                <c:ptCount val="21"/>
                <c:pt idx="0">
                  <c:v>26.05</c:v>
                </c:pt>
                <c:pt idx="1">
                  <c:v>06</c:v>
                </c:pt>
                <c:pt idx="2">
                  <c:v>07</c:v>
                </c:pt>
                <c:pt idx="3">
                  <c:v>08</c:v>
                </c:pt>
                <c:pt idx="4">
                  <c:v>09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27.01</c:v>
                </c:pt>
                <c:pt idx="9">
                  <c:v>02</c:v>
                </c:pt>
                <c:pt idx="10">
                  <c:v>03</c:v>
                </c:pt>
                <c:pt idx="11">
                  <c:v>04</c:v>
                </c:pt>
                <c:pt idx="12">
                  <c:v>05</c:v>
                </c:pt>
                <c:pt idx="13">
                  <c:v>06</c:v>
                </c:pt>
                <c:pt idx="14">
                  <c:v>07</c:v>
                </c:pt>
                <c:pt idx="15">
                  <c:v>08</c:v>
                </c:pt>
                <c:pt idx="16">
                  <c:v>09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28.01</c:v>
                </c:pt>
              </c:strCache>
            </c:strRef>
          </c:cat>
          <c:val>
            <c:numRef>
              <c:f>'2026.5月を100％とした時の活性変化率'!$Z$2:$Z$22</c:f>
              <c:numCache>
                <c:formatCode>0.0</c:formatCode>
                <c:ptCount val="21"/>
                <c:pt idx="0">
                  <c:v>100</c:v>
                </c:pt>
                <c:pt idx="1">
                  <c:v>100.39815675800507</c:v>
                </c:pt>
                <c:pt idx="2">
                  <c:v>100.91886443459666</c:v>
                </c:pt>
                <c:pt idx="3">
                  <c:v>100.55790958727258</c:v>
                </c:pt>
                <c:pt idx="4">
                  <c:v>99.319789169603567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3A7E-422E-A264-7F63BBCE2F51}"/>
            </c:ext>
          </c:extLst>
        </c:ser>
        <c:ser>
          <c:idx val="22"/>
          <c:order val="25"/>
          <c:tx>
            <c:strRef>
              <c:f>'2026.5月を100％とした時の活性変化率'!$AA$1</c:f>
              <c:strCache>
                <c:ptCount val="1"/>
                <c:pt idx="0">
                  <c:v>IP</c:v>
                </c:pt>
              </c:strCache>
            </c:strRef>
          </c:tx>
          <c:spPr>
            <a:ln w="12700" cap="rnd" cmpd="sng" algn="ctr">
              <a:solidFill>
                <a:srgbClr val="666699"/>
              </a:solidFill>
              <a:prstDash val="solid"/>
              <a:round/>
            </a:ln>
          </c:spPr>
          <c:marker>
            <c:symbol val="star"/>
            <c:size val="5"/>
            <c:spPr>
              <a:noFill/>
              <a:ln w="9525" cap="flat" cmpd="sng" algn="ctr">
                <a:solidFill>
                  <a:srgbClr val="666699"/>
                </a:solidFill>
                <a:prstDash val="solid"/>
                <a:round/>
              </a:ln>
            </c:spPr>
          </c:marker>
          <c:cat>
            <c:strRef>
              <c:f>'2026.5月を100％とした時の活性変化率'!$A$2:$A$22</c:f>
              <c:strCache>
                <c:ptCount val="21"/>
                <c:pt idx="0">
                  <c:v>26.05</c:v>
                </c:pt>
                <c:pt idx="1">
                  <c:v>06</c:v>
                </c:pt>
                <c:pt idx="2">
                  <c:v>07</c:v>
                </c:pt>
                <c:pt idx="3">
                  <c:v>08</c:v>
                </c:pt>
                <c:pt idx="4">
                  <c:v>09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27.01</c:v>
                </c:pt>
                <c:pt idx="9">
                  <c:v>02</c:v>
                </c:pt>
                <c:pt idx="10">
                  <c:v>03</c:v>
                </c:pt>
                <c:pt idx="11">
                  <c:v>04</c:v>
                </c:pt>
                <c:pt idx="12">
                  <c:v>05</c:v>
                </c:pt>
                <c:pt idx="13">
                  <c:v>06</c:v>
                </c:pt>
                <c:pt idx="14">
                  <c:v>07</c:v>
                </c:pt>
                <c:pt idx="15">
                  <c:v>08</c:v>
                </c:pt>
                <c:pt idx="16">
                  <c:v>09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28.01</c:v>
                </c:pt>
              </c:strCache>
            </c:strRef>
          </c:cat>
          <c:val>
            <c:numRef>
              <c:f>'2026.5月を100％とした時の活性変化率'!$AA$2:$AA$22</c:f>
              <c:numCache>
                <c:formatCode>0.0</c:formatCode>
                <c:ptCount val="21"/>
                <c:pt idx="0">
                  <c:v>100</c:v>
                </c:pt>
                <c:pt idx="1">
                  <c:v>100.17515643867124</c:v>
                </c:pt>
                <c:pt idx="2">
                  <c:v>99.974309535003741</c:v>
                </c:pt>
                <c:pt idx="3">
                  <c:v>99.955080127680176</c:v>
                </c:pt>
                <c:pt idx="4">
                  <c:v>99.833179094043857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3A7E-422E-A264-7F63BBCE2F51}"/>
            </c:ext>
          </c:extLst>
        </c:ser>
        <c:ser>
          <c:idx val="25"/>
          <c:order val="26"/>
          <c:tx>
            <c:strRef>
              <c:f>'2026.5月を100％とした時の活性変化率'!$AB$1</c:f>
              <c:strCache>
                <c:ptCount val="1"/>
                <c:pt idx="0">
                  <c:v>IgG</c:v>
                </c:pt>
              </c:strCache>
            </c:strRef>
          </c:tx>
          <c:spPr>
            <a:ln w="12700" cap="rnd" cmpd="sng" algn="ctr">
              <a:solidFill>
                <a:srgbClr val="339966"/>
              </a:solidFill>
              <a:prstDash val="solid"/>
              <a:round/>
            </a:ln>
          </c:spPr>
          <c:marker>
            <c:symbol val="dot"/>
            <c:size val="5"/>
            <c:spPr>
              <a:noFill/>
              <a:ln w="9525" cap="flat" cmpd="sng" algn="ctr">
                <a:solidFill>
                  <a:srgbClr val="339966"/>
                </a:solidFill>
                <a:prstDash val="solid"/>
                <a:round/>
              </a:ln>
            </c:spPr>
          </c:marker>
          <c:cat>
            <c:strRef>
              <c:f>'2026.5月を100％とした時の活性変化率'!$A$2:$A$22</c:f>
              <c:strCache>
                <c:ptCount val="21"/>
                <c:pt idx="0">
                  <c:v>26.05</c:v>
                </c:pt>
                <c:pt idx="1">
                  <c:v>06</c:v>
                </c:pt>
                <c:pt idx="2">
                  <c:v>07</c:v>
                </c:pt>
                <c:pt idx="3">
                  <c:v>08</c:v>
                </c:pt>
                <c:pt idx="4">
                  <c:v>09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27.01</c:v>
                </c:pt>
                <c:pt idx="9">
                  <c:v>02</c:v>
                </c:pt>
                <c:pt idx="10">
                  <c:v>03</c:v>
                </c:pt>
                <c:pt idx="11">
                  <c:v>04</c:v>
                </c:pt>
                <c:pt idx="12">
                  <c:v>05</c:v>
                </c:pt>
                <c:pt idx="13">
                  <c:v>06</c:v>
                </c:pt>
                <c:pt idx="14">
                  <c:v>07</c:v>
                </c:pt>
                <c:pt idx="15">
                  <c:v>08</c:v>
                </c:pt>
                <c:pt idx="16">
                  <c:v>09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28.01</c:v>
                </c:pt>
              </c:strCache>
            </c:strRef>
          </c:cat>
          <c:val>
            <c:numRef>
              <c:f>'2026.5月を100％とした時の活性変化率'!$AB$2:$AB$22</c:f>
              <c:numCache>
                <c:formatCode>0.0</c:formatCode>
                <c:ptCount val="21"/>
                <c:pt idx="0">
                  <c:v>100</c:v>
                </c:pt>
                <c:pt idx="1">
                  <c:v>100.6797819021066</c:v>
                </c:pt>
                <c:pt idx="2">
                  <c:v>100.22566468633964</c:v>
                </c:pt>
                <c:pt idx="3">
                  <c:v>99.969881053364062</c:v>
                </c:pt>
                <c:pt idx="4">
                  <c:v>99.788199685195551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3A7E-422E-A264-7F63BBCE2F51}"/>
            </c:ext>
          </c:extLst>
        </c:ser>
        <c:ser>
          <c:idx val="26"/>
          <c:order val="27"/>
          <c:tx>
            <c:strRef>
              <c:f>'2026.5月を100％とした時の活性変化率'!$AC$1</c:f>
              <c:strCache>
                <c:ptCount val="1"/>
                <c:pt idx="0">
                  <c:v>IgA</c:v>
                </c:pt>
              </c:strCache>
            </c:strRef>
          </c:tx>
          <c:spPr>
            <a:ln w="12700" cap="rnd" cmpd="sng" algn="ctr">
              <a:solidFill>
                <a:srgbClr val="003300"/>
              </a:solidFill>
              <a:prstDash val="solid"/>
              <a:round/>
            </a:ln>
          </c:spPr>
          <c:marker>
            <c:symbol val="dash"/>
            <c:size val="5"/>
            <c:spPr>
              <a:noFill/>
              <a:ln w="9525" cap="flat" cmpd="sng" algn="ctr">
                <a:solidFill>
                  <a:srgbClr val="003300"/>
                </a:solidFill>
                <a:prstDash val="solid"/>
                <a:round/>
              </a:ln>
            </c:spPr>
          </c:marker>
          <c:cat>
            <c:strRef>
              <c:f>'2026.5月を100％とした時の活性変化率'!$A$2:$A$22</c:f>
              <c:strCache>
                <c:ptCount val="21"/>
                <c:pt idx="0">
                  <c:v>26.05</c:v>
                </c:pt>
                <c:pt idx="1">
                  <c:v>06</c:v>
                </c:pt>
                <c:pt idx="2">
                  <c:v>07</c:v>
                </c:pt>
                <c:pt idx="3">
                  <c:v>08</c:v>
                </c:pt>
                <c:pt idx="4">
                  <c:v>09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27.01</c:v>
                </c:pt>
                <c:pt idx="9">
                  <c:v>02</c:v>
                </c:pt>
                <c:pt idx="10">
                  <c:v>03</c:v>
                </c:pt>
                <c:pt idx="11">
                  <c:v>04</c:v>
                </c:pt>
                <c:pt idx="12">
                  <c:v>05</c:v>
                </c:pt>
                <c:pt idx="13">
                  <c:v>06</c:v>
                </c:pt>
                <c:pt idx="14">
                  <c:v>07</c:v>
                </c:pt>
                <c:pt idx="15">
                  <c:v>08</c:v>
                </c:pt>
                <c:pt idx="16">
                  <c:v>09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28.01</c:v>
                </c:pt>
              </c:strCache>
            </c:strRef>
          </c:cat>
          <c:val>
            <c:numRef>
              <c:f>'2026.5月を100％とした時の活性変化率'!$AC$2:$AC$22</c:f>
              <c:numCache>
                <c:formatCode>0.0</c:formatCode>
                <c:ptCount val="21"/>
                <c:pt idx="0">
                  <c:v>100</c:v>
                </c:pt>
                <c:pt idx="1">
                  <c:v>98.976558756129648</c:v>
                </c:pt>
                <c:pt idx="2">
                  <c:v>99.197711362909885</c:v>
                </c:pt>
                <c:pt idx="3">
                  <c:v>98.845768063969686</c:v>
                </c:pt>
                <c:pt idx="4">
                  <c:v>98.641145965455578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3A7E-422E-A264-7F63BBCE2F51}"/>
            </c:ext>
          </c:extLst>
        </c:ser>
        <c:ser>
          <c:idx val="27"/>
          <c:order val="28"/>
          <c:tx>
            <c:strRef>
              <c:f>'2026.5月を100％とした時の活性変化率'!$AD$1</c:f>
              <c:strCache>
                <c:ptCount val="1"/>
                <c:pt idx="0">
                  <c:v>IgM</c:v>
                </c:pt>
              </c:strCache>
            </c:strRef>
          </c:tx>
          <c:spPr>
            <a:ln w="12700" cap="rnd" cmpd="sng" algn="ctr">
              <a:solidFill>
                <a:srgbClr val="333300"/>
              </a:solidFill>
              <a:prstDash val="solid"/>
              <a:round/>
            </a:ln>
          </c:spPr>
          <c:marker>
            <c:symbol val="diamond"/>
            <c:size val="5"/>
            <c:spPr>
              <a:solidFill>
                <a:srgbClr val="333300"/>
              </a:solidFill>
              <a:ln w="9525" cap="flat" cmpd="sng" algn="ctr">
                <a:solidFill>
                  <a:srgbClr val="333300"/>
                </a:solidFill>
                <a:prstDash val="solid"/>
                <a:round/>
              </a:ln>
            </c:spPr>
          </c:marker>
          <c:cat>
            <c:strRef>
              <c:f>'2026.5月を100％とした時の活性変化率'!$A$2:$A$22</c:f>
              <c:strCache>
                <c:ptCount val="21"/>
                <c:pt idx="0">
                  <c:v>26.05</c:v>
                </c:pt>
                <c:pt idx="1">
                  <c:v>06</c:v>
                </c:pt>
                <c:pt idx="2">
                  <c:v>07</c:v>
                </c:pt>
                <c:pt idx="3">
                  <c:v>08</c:v>
                </c:pt>
                <c:pt idx="4">
                  <c:v>09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27.01</c:v>
                </c:pt>
                <c:pt idx="9">
                  <c:v>02</c:v>
                </c:pt>
                <c:pt idx="10">
                  <c:v>03</c:v>
                </c:pt>
                <c:pt idx="11">
                  <c:v>04</c:v>
                </c:pt>
                <c:pt idx="12">
                  <c:v>05</c:v>
                </c:pt>
                <c:pt idx="13">
                  <c:v>06</c:v>
                </c:pt>
                <c:pt idx="14">
                  <c:v>07</c:v>
                </c:pt>
                <c:pt idx="15">
                  <c:v>08</c:v>
                </c:pt>
                <c:pt idx="16">
                  <c:v>09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28.01</c:v>
                </c:pt>
              </c:strCache>
            </c:strRef>
          </c:cat>
          <c:val>
            <c:numRef>
              <c:f>'2026.5月を100％とした時の活性変化率'!$AD$2:$AD$22</c:f>
              <c:numCache>
                <c:formatCode>0.0</c:formatCode>
                <c:ptCount val="21"/>
                <c:pt idx="0">
                  <c:v>100</c:v>
                </c:pt>
                <c:pt idx="1">
                  <c:v>99.544223817656274</c:v>
                </c:pt>
                <c:pt idx="2">
                  <c:v>98.195288729315834</c:v>
                </c:pt>
                <c:pt idx="3">
                  <c:v>98.524821046416008</c:v>
                </c:pt>
                <c:pt idx="4">
                  <c:v>100.00967509804283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3A7E-422E-A264-7F63BBCE2F51}"/>
            </c:ext>
          </c:extLst>
        </c:ser>
        <c:ser>
          <c:idx val="28"/>
          <c:order val="29"/>
          <c:tx>
            <c:strRef>
              <c:f>'2026.5月を100％とした時の活性変化率'!$AE$1</c:f>
              <c:strCache>
                <c:ptCount val="1"/>
                <c:pt idx="0">
                  <c:v>LDL</c:v>
                </c:pt>
              </c:strCache>
            </c:strRef>
          </c:tx>
          <c:spPr>
            <a:ln w="12700" cap="rnd" cmpd="sng" algn="ctr">
              <a:solidFill>
                <a:srgbClr val="993300"/>
              </a:solidFill>
              <a:prstDash val="solid"/>
              <a:round/>
            </a:ln>
          </c:spPr>
          <c:marker>
            <c:symbol val="square"/>
            <c:size val="5"/>
            <c:spPr>
              <a:solidFill>
                <a:srgbClr val="993300"/>
              </a:solidFill>
              <a:ln w="9525" cap="flat" cmpd="sng" algn="ctr">
                <a:solidFill>
                  <a:srgbClr val="993300"/>
                </a:solidFill>
                <a:prstDash val="solid"/>
                <a:round/>
              </a:ln>
            </c:spPr>
          </c:marker>
          <c:cat>
            <c:strRef>
              <c:f>'2026.5月を100％とした時の活性変化率'!$A$2:$A$22</c:f>
              <c:strCache>
                <c:ptCount val="21"/>
                <c:pt idx="0">
                  <c:v>26.05</c:v>
                </c:pt>
                <c:pt idx="1">
                  <c:v>06</c:v>
                </c:pt>
                <c:pt idx="2">
                  <c:v>07</c:v>
                </c:pt>
                <c:pt idx="3">
                  <c:v>08</c:v>
                </c:pt>
                <c:pt idx="4">
                  <c:v>09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27.01</c:v>
                </c:pt>
                <c:pt idx="9">
                  <c:v>02</c:v>
                </c:pt>
                <c:pt idx="10">
                  <c:v>03</c:v>
                </c:pt>
                <c:pt idx="11">
                  <c:v>04</c:v>
                </c:pt>
                <c:pt idx="12">
                  <c:v>05</c:v>
                </c:pt>
                <c:pt idx="13">
                  <c:v>06</c:v>
                </c:pt>
                <c:pt idx="14">
                  <c:v>07</c:v>
                </c:pt>
                <c:pt idx="15">
                  <c:v>08</c:v>
                </c:pt>
                <c:pt idx="16">
                  <c:v>09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28.01</c:v>
                </c:pt>
              </c:strCache>
            </c:strRef>
          </c:cat>
          <c:val>
            <c:numRef>
              <c:f>'2026.5月を100％とした時の活性変化率'!$AE$2:$AE$22</c:f>
              <c:numCache>
                <c:formatCode>0.0</c:formatCode>
                <c:ptCount val="21"/>
                <c:pt idx="0">
                  <c:v>100</c:v>
                </c:pt>
                <c:pt idx="1">
                  <c:v>100.16635311950573</c:v>
                </c:pt>
                <c:pt idx="2">
                  <c:v>100.21540497597421</c:v>
                </c:pt>
                <c:pt idx="3">
                  <c:v>100.04008787014915</c:v>
                </c:pt>
                <c:pt idx="4">
                  <c:v>99.898544201117119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3A7E-422E-A264-7F63BBCE2F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9546496"/>
        <c:axId val="129552768"/>
      </c:lineChart>
      <c:catAx>
        <c:axId val="1295464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-2700000" spcFirstLastPara="0" vertOverflow="ellipsis" vert="horz" wrap="square" anchor="ctr" anchorCtr="1"/>
          <a:lstStyle/>
          <a:p>
            <a:pPr>
              <a:defRPr lang="ja-JP" sz="12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29552768"/>
        <c:crosses val="autoZero"/>
        <c:auto val="1"/>
        <c:lblAlgn val="ctr"/>
        <c:lblOffset val="100"/>
        <c:tickLblSkip val="1"/>
        <c:noMultiLvlLbl val="0"/>
      </c:catAx>
      <c:valAx>
        <c:axId val="129552768"/>
        <c:scaling>
          <c:orientation val="minMax"/>
          <c:max val="108"/>
          <c:min val="92"/>
        </c:scaling>
        <c:delete val="0"/>
        <c:axPos val="l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</c:spPr>
        </c:majorGridlines>
        <c:numFmt formatCode="0.0" sourceLinked="1"/>
        <c:majorTickMark val="in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ja-JP" sz="1200" b="0" i="0" u="none" strike="noStrike" kern="1200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defRPr>
            </a:pPr>
            <a:endParaRPr lang="ja-JP"/>
          </a:p>
        </c:txPr>
        <c:crossAx val="129546496"/>
        <c:crosses val="autoZero"/>
        <c:crossBetween val="between"/>
        <c:majorUnit val="2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1489409448820902"/>
          <c:y val="6.4784143361390203E-3"/>
          <c:w val="7.3842257217847096E-2"/>
          <c:h val="0.993521585663860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 spcFirstLastPara="0" vertOverflow="ellipsis" vert="horz" wrap="square" anchor="ctr" anchorCtr="1"/>
        <a:lstStyle/>
        <a:p>
          <a:pPr>
            <a:defRPr lang="ja-JP" sz="1000" b="0" i="0" u="none" strike="noStrike" kern="1200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</c:spPr>
  <c:txPr>
    <a:bodyPr/>
    <a:lstStyle/>
    <a:p>
      <a:pPr>
        <a:defRPr lang="ja-JP" sz="1200" b="0" i="0" u="none" strike="noStrike" baseline="0">
          <a:solidFill>
            <a:srgbClr val="000000"/>
          </a:solidFill>
          <a:latin typeface="ＭＳ Ｐゴシック" panose="020B0600070205080204" charset="-128"/>
          <a:ea typeface="ＭＳ Ｐゴシック" panose="020B0600070205080204" charset="-128"/>
          <a:cs typeface="ＭＳ Ｐゴシック" panose="020B0600070205080204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6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3.xml"/><Relationship Id="rId1" Type="http://schemas.openxmlformats.org/officeDocument/2006/relationships/chart" Target="../charts/chart32.xml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57150</xdr:rowOff>
    </xdr:from>
    <xdr:to>
      <xdr:col>14</xdr:col>
      <xdr:colOff>119063</xdr:colOff>
      <xdr:row>39</xdr:row>
      <xdr:rowOff>130968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F8416AA4-3FD5-4934-8FA4-A21C5D183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0.8872</cdr:x>
      <cdr:y>0.00967</cdr:y>
    </cdr:from>
    <cdr:to>
      <cdr:x>0.92601</cdr:x>
      <cdr:y>0.13415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8017447" y="31326"/>
          <a:ext cx="350802" cy="4034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Na</a:t>
          </a:r>
        </a:p>
      </cdr:txBody>
    </cdr:sp>
  </cdr:relSizeAnchor>
  <cdr:relSizeAnchor xmlns:cdr="http://schemas.openxmlformats.org/drawingml/2006/chartDrawing">
    <cdr:from>
      <cdr:x>0</cdr:x>
      <cdr:y>0.14926</cdr:y>
    </cdr:from>
    <cdr:to>
      <cdr:x>0.08632</cdr:x>
      <cdr:y>0.2094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0" y="427219"/>
          <a:ext cx="782116" cy="1721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(mmol/l)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20</xdr:row>
      <xdr:rowOff>38100</xdr:rowOff>
    </xdr:from>
    <xdr:to>
      <xdr:col>14</xdr:col>
      <xdr:colOff>154781</xdr:colOff>
      <xdr:row>39</xdr:row>
      <xdr:rowOff>107156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9354A11A-CC3C-441D-A20D-62711553C3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0.88837</cdr:x>
      <cdr:y>0.01293</cdr:y>
    </cdr:from>
    <cdr:to>
      <cdr:x>0.92047</cdr:x>
      <cdr:y>0.1392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7979415" y="41828"/>
          <a:ext cx="288284" cy="4086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</cdr:spPr>
      <cdr:txBody>
        <a:bodyPr xmlns:a="http://schemas.openxmlformats.org/drawingml/2006/main" wrap="squar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25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K</a:t>
          </a:r>
        </a:p>
      </cdr:txBody>
    </cdr:sp>
  </cdr:relSizeAnchor>
  <cdr:relSizeAnchor xmlns:cdr="http://schemas.openxmlformats.org/drawingml/2006/chartDrawing">
    <cdr:from>
      <cdr:x>0.00654</cdr:x>
      <cdr:y>0.14012</cdr:y>
    </cdr:from>
    <cdr:to>
      <cdr:x>0.08475</cdr:x>
      <cdr:y>0.19664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50800" y="388771"/>
          <a:ext cx="560184" cy="1608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(mmol/l)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345281</xdr:colOff>
      <xdr:row>20</xdr:row>
      <xdr:rowOff>92869</xdr:rowOff>
    </xdr:from>
    <xdr:to>
      <xdr:col>19</xdr:col>
      <xdr:colOff>250030</xdr:colOff>
      <xdr:row>39</xdr:row>
      <xdr:rowOff>11906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CF7AF07F-91BD-4AE5-83AD-03BF2496E4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20</xdr:row>
      <xdr:rowOff>69056</xdr:rowOff>
    </xdr:from>
    <xdr:to>
      <xdr:col>8</xdr:col>
      <xdr:colOff>190501</xdr:colOff>
      <xdr:row>38</xdr:row>
      <xdr:rowOff>159544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64BDDAC9-8529-4B69-94F2-846B104EF5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0.73204</cdr:x>
      <cdr:y>0.012</cdr:y>
    </cdr:from>
    <cdr:to>
      <cdr:x>0.92725</cdr:x>
      <cdr:y>0.11308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4273786" y="38100"/>
          <a:ext cx="1139673" cy="32105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</cdr:spPr>
      <cdr:txBody>
        <a:bodyPr xmlns:a="http://schemas.openxmlformats.org/drawingml/2006/main" vertOverflow="clip" wrap="square" lIns="27432" tIns="32004" rIns="27432" bIns="32004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2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CL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（日立）</a:t>
          </a:r>
        </a:p>
      </cdr:txBody>
    </cdr:sp>
  </cdr:relSizeAnchor>
  <cdr:relSizeAnchor xmlns:cdr="http://schemas.openxmlformats.org/drawingml/2006/chartDrawing">
    <cdr:from>
      <cdr:x>0</cdr:x>
      <cdr:y>0.11048</cdr:y>
    </cdr:from>
    <cdr:to>
      <cdr:x>0.11588</cdr:x>
      <cdr:y>0.19094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0" y="350954"/>
          <a:ext cx="676603" cy="2555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(mmol/l)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0.79233</cdr:x>
      <cdr:y>0</cdr:y>
    </cdr:from>
    <cdr:to>
      <cdr:x>0.95204</cdr:x>
      <cdr:y>0.13097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4905543" y="0"/>
          <a:ext cx="988804" cy="4160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</cdr:spPr>
      <cdr:txBody>
        <a:bodyPr xmlns:a="http://schemas.openxmlformats.org/drawingml/2006/main" wrap="none" lIns="27432" tIns="32004" rIns="27432" bIns="32004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2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CL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（日立以外）</a:t>
          </a:r>
          <a:endParaRPr lang="en-US" altLang="ja-JP" sz="1200" b="1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cdr:txBody>
    </cdr:sp>
  </cdr:relSizeAnchor>
  <cdr:relSizeAnchor xmlns:cdr="http://schemas.openxmlformats.org/drawingml/2006/chartDrawing">
    <cdr:from>
      <cdr:x>0.00829</cdr:x>
      <cdr:y>0.11736</cdr:y>
    </cdr:from>
    <cdr:to>
      <cdr:x>0.10663</cdr:x>
      <cdr:y>0.20654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50800" y="367592"/>
          <a:ext cx="564833" cy="27691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(mmol/l)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133350</xdr:rowOff>
    </xdr:from>
    <xdr:to>
      <xdr:col>14</xdr:col>
      <xdr:colOff>190500</xdr:colOff>
      <xdr:row>39</xdr:row>
      <xdr:rowOff>142875</xdr:rowOff>
    </xdr:to>
    <xdr:graphicFrame macro="">
      <xdr:nvGraphicFramePr>
        <xdr:cNvPr id="2" name="Chart 1028">
          <a:extLst>
            <a:ext uri="{FF2B5EF4-FFF2-40B4-BE49-F238E27FC236}">
              <a16:creationId xmlns:a16="http://schemas.microsoft.com/office/drawing/2014/main" id="{406714E9-C126-4BED-808E-A77F2CE5F2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0.88486</cdr:x>
      <cdr:y>0</cdr:y>
    </cdr:from>
    <cdr:to>
      <cdr:x>0.92105</cdr:x>
      <cdr:y>0.14112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8070078" y="0"/>
          <a:ext cx="330027" cy="44829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25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Ca</a:t>
          </a:r>
        </a:p>
      </cdr:txBody>
    </cdr:sp>
  </cdr:relSizeAnchor>
  <cdr:relSizeAnchor xmlns:cdr="http://schemas.openxmlformats.org/drawingml/2006/chartDrawing">
    <cdr:from>
      <cdr:x>0.00648</cdr:x>
      <cdr:y>0.11125</cdr:y>
    </cdr:from>
    <cdr:to>
      <cdr:x>0.0758</cdr:x>
      <cdr:y>0.17159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50800" y="317767"/>
          <a:ext cx="489275" cy="1709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(mg/dl)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</xdr:colOff>
      <xdr:row>20</xdr:row>
      <xdr:rowOff>3810</xdr:rowOff>
    </xdr:from>
    <xdr:to>
      <xdr:col>14</xdr:col>
      <xdr:colOff>143510</xdr:colOff>
      <xdr:row>39</xdr:row>
      <xdr:rowOff>87153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DA2DFECF-0EBC-4060-A7EF-BBDDFCD48C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0.8745</cdr:x>
      <cdr:y>0.01073</cdr:y>
    </cdr:from>
    <cdr:to>
      <cdr:x>0.92984</cdr:x>
      <cdr:y>0.13485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7881873" y="34869"/>
          <a:ext cx="498790" cy="4034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GLU</a:t>
          </a:r>
        </a:p>
      </cdr:txBody>
    </cdr:sp>
  </cdr:relSizeAnchor>
  <cdr:relSizeAnchor xmlns:cdr="http://schemas.openxmlformats.org/drawingml/2006/chartDrawing">
    <cdr:from>
      <cdr:x>0</cdr:x>
      <cdr:y>0.14147</cdr:y>
    </cdr:from>
    <cdr:to>
      <cdr:x>0.09079</cdr:x>
      <cdr:y>0.20207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0" y="459839"/>
          <a:ext cx="818293" cy="1969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(mg/dl)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20</xdr:row>
      <xdr:rowOff>76200</xdr:rowOff>
    </xdr:from>
    <xdr:to>
      <xdr:col>14</xdr:col>
      <xdr:colOff>180975</xdr:colOff>
      <xdr:row>40</xdr:row>
      <xdr:rowOff>11906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40B63063-39D7-4262-84A1-A5D769B372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0.87325</cdr:x>
      <cdr:y>0.01085</cdr:y>
    </cdr:from>
    <cdr:to>
      <cdr:x>0.94728</cdr:x>
      <cdr:y>0.12814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7853979" y="31582"/>
          <a:ext cx="665825" cy="3413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</cdr:spPr>
      <cdr:txBody>
        <a:bodyPr xmlns:a="http://schemas.openxmlformats.org/drawingml/2006/main" vertOverflow="clip" wrap="square" lIns="36576" tIns="32004" rIns="36576" bIns="32004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TCH</a:t>
          </a:r>
        </a:p>
      </cdr:txBody>
    </cdr:sp>
  </cdr:relSizeAnchor>
  <cdr:relSizeAnchor xmlns:cdr="http://schemas.openxmlformats.org/drawingml/2006/chartDrawing">
    <cdr:from>
      <cdr:x>0.00382</cdr:x>
      <cdr:y>0.12486</cdr:y>
    </cdr:from>
    <cdr:to>
      <cdr:x>0.09339</cdr:x>
      <cdr:y>0.21173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34379" y="390384"/>
          <a:ext cx="805591" cy="2716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(mg/dl)</a:t>
          </a: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</xdr:colOff>
      <xdr:row>20</xdr:row>
      <xdr:rowOff>116680</xdr:rowOff>
    </xdr:from>
    <xdr:to>
      <xdr:col>15</xdr:col>
      <xdr:colOff>0</xdr:colOff>
      <xdr:row>39</xdr:row>
      <xdr:rowOff>142874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2165517E-E8B4-4E4D-8431-0EE9556B45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0.87458</cdr:x>
      <cdr:y>0.00858</cdr:y>
    </cdr:from>
    <cdr:to>
      <cdr:x>0.94861</cdr:x>
      <cdr:y>0.12587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7863865" y="27388"/>
          <a:ext cx="665648" cy="3745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</cdr:spPr>
      <cdr:txBody>
        <a:bodyPr xmlns:a="http://schemas.openxmlformats.org/drawingml/2006/main" vertOverflow="clip" wrap="square" lIns="36576" tIns="32004" rIns="36576" bIns="32004" anchor="ctr" upright="1"/>
        <a:lstStyle xmlns:a="http://schemas.openxmlformats.org/drawingml/2006/main">
          <a:defPPr>
            <a:defRPr lang="ja-JP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TG</a:t>
          </a:r>
        </a:p>
      </cdr:txBody>
    </cdr:sp>
  </cdr:relSizeAnchor>
  <cdr:relSizeAnchor xmlns:cdr="http://schemas.openxmlformats.org/drawingml/2006/chartDrawing">
    <cdr:from>
      <cdr:x>0.00647</cdr:x>
      <cdr:y>0.1439</cdr:y>
    </cdr:from>
    <cdr:to>
      <cdr:x>0.09604</cdr:x>
      <cdr:y>0.2042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50800" y="403444"/>
          <a:ext cx="659532" cy="1722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>
          <a:defPPr>
            <a:defRPr lang="ja-JP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(mg/dl)</a:t>
          </a: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42863</xdr:colOff>
      <xdr:row>20</xdr:row>
      <xdr:rowOff>57149</xdr:rowOff>
    </xdr:from>
    <xdr:to>
      <xdr:col>8</xdr:col>
      <xdr:colOff>76200</xdr:colOff>
      <xdr:row>39</xdr:row>
      <xdr:rowOff>107155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6B43DC15-3314-45B3-A3B1-B5D8259A0B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66675</xdr:colOff>
      <xdr:row>20</xdr:row>
      <xdr:rowOff>47625</xdr:rowOff>
    </xdr:from>
    <xdr:to>
      <xdr:col>17</xdr:col>
      <xdr:colOff>142875</xdr:colOff>
      <xdr:row>39</xdr:row>
      <xdr:rowOff>76200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D810A355-6840-4FDA-9B5A-065AAD72EF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0.80031</cdr:x>
      <cdr:y>0.02533</cdr:y>
    </cdr:from>
    <cdr:to>
      <cdr:x>0.93637</cdr:x>
      <cdr:y>0.179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4187033" y="81654"/>
          <a:ext cx="711835" cy="4953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4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HDL</a:t>
          </a:r>
          <a:endParaRPr lang="en-US" altLang="ja-JP" sz="1400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メタボリード</a:t>
          </a:r>
        </a:p>
      </cdr:txBody>
    </cdr:sp>
  </cdr:relSizeAnchor>
  <cdr:relSizeAnchor xmlns:cdr="http://schemas.openxmlformats.org/drawingml/2006/chartDrawing">
    <cdr:from>
      <cdr:x>0.00857</cdr:x>
      <cdr:y>0.11715</cdr:y>
    </cdr:from>
    <cdr:to>
      <cdr:x>0.10755</cdr:x>
      <cdr:y>0.18015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49474" y="365839"/>
          <a:ext cx="534521" cy="1950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(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mg/dl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)</a:t>
          </a:r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0.83318</cdr:x>
      <cdr:y>0</cdr:y>
    </cdr:from>
    <cdr:to>
      <cdr:x>0.94771</cdr:x>
      <cdr:y>0.20877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4553304" y="0"/>
          <a:ext cx="625914" cy="63632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</cdr:spPr>
      <cdr:txBody>
        <a:bodyPr xmlns:a="http://schemas.openxmlformats.org/drawingml/2006/main" wrap="square" lIns="27432" tIns="32004" rIns="27432" bIns="32004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4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HDL</a:t>
          </a:r>
          <a:endParaRPr lang="en-US" altLang="ja-JP" sz="1400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 xmlns:a="http://schemas.openxmlformats.org/drawingml/2006/main"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積水</a:t>
          </a:r>
        </a:p>
      </cdr:txBody>
    </cdr:sp>
  </cdr:relSizeAnchor>
  <cdr:relSizeAnchor xmlns:cdr="http://schemas.openxmlformats.org/drawingml/2006/chartDrawing">
    <cdr:from>
      <cdr:x>0.0087</cdr:x>
      <cdr:y>0.11015</cdr:y>
    </cdr:from>
    <cdr:to>
      <cdr:x>0.11547</cdr:x>
      <cdr:y>0.18256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47545" y="352000"/>
          <a:ext cx="583486" cy="2314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(mg/dl)</a:t>
          </a:r>
        </a:p>
      </cdr:txBody>
    </cdr: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20</xdr:row>
      <xdr:rowOff>85725</xdr:rowOff>
    </xdr:from>
    <xdr:to>
      <xdr:col>15</xdr:col>
      <xdr:colOff>0</xdr:colOff>
      <xdr:row>39</xdr:row>
      <xdr:rowOff>130968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F15BCD32-CC57-4919-A087-AE47FCCC32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0.85073</cdr:x>
      <cdr:y>0.00498</cdr:y>
    </cdr:from>
    <cdr:to>
      <cdr:x>0.94586</cdr:x>
      <cdr:y>0.12227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7720345" y="16002"/>
          <a:ext cx="863299" cy="3767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</cdr:spPr>
      <cdr:txBody>
        <a:bodyPr xmlns:a="http://schemas.openxmlformats.org/drawingml/2006/main" vertOverflow="clip" wrap="square" lIns="36576" tIns="32004" rIns="36576" bIns="32004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TBIL</a:t>
          </a:r>
        </a:p>
      </cdr:txBody>
    </cdr:sp>
  </cdr:relSizeAnchor>
  <cdr:relSizeAnchor xmlns:cdr="http://schemas.openxmlformats.org/drawingml/2006/chartDrawing">
    <cdr:from>
      <cdr:x>0</cdr:x>
      <cdr:y>0.14019</cdr:y>
    </cdr:from>
    <cdr:to>
      <cdr:x>0.08957</cdr:x>
      <cdr:y>0.20049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0" y="450344"/>
          <a:ext cx="812843" cy="1937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(mg/dl)</a:t>
          </a:r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20</xdr:row>
      <xdr:rowOff>19050</xdr:rowOff>
    </xdr:from>
    <xdr:to>
      <xdr:col>14</xdr:col>
      <xdr:colOff>166689</xdr:colOff>
      <xdr:row>40</xdr:row>
      <xdr:rowOff>23813</xdr:rowOff>
    </xdr:to>
    <xdr:graphicFrame macro="">
      <xdr:nvGraphicFramePr>
        <xdr:cNvPr id="2" name="Chart 1027">
          <a:extLst>
            <a:ext uri="{FF2B5EF4-FFF2-40B4-BE49-F238E27FC236}">
              <a16:creationId xmlns:a16="http://schemas.microsoft.com/office/drawing/2014/main" id="{1212A3C1-3798-4157-BCC8-8F318F8AE6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0.87308</cdr:x>
      <cdr:y>0.02838</cdr:y>
    </cdr:from>
    <cdr:to>
      <cdr:x>0.93679</cdr:x>
      <cdr:y>0.13122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6380518" y="79060"/>
          <a:ext cx="465576" cy="2852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</cdr:spPr>
      <cdr:txBody>
        <a:bodyPr xmlns:a="http://schemas.openxmlformats.org/drawingml/2006/main" vertOverflow="clip" wrap="square" lIns="27432" tIns="32004" rIns="27432" bIns="32004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TP</a:t>
          </a:r>
        </a:p>
      </cdr:txBody>
    </cdr:sp>
  </cdr:relSizeAnchor>
  <cdr:relSizeAnchor xmlns:cdr="http://schemas.openxmlformats.org/drawingml/2006/chartDrawing">
    <cdr:from>
      <cdr:x>0.0065</cdr:x>
      <cdr:y>0.13415</cdr:y>
    </cdr:from>
    <cdr:to>
      <cdr:x>0.06054</cdr:x>
      <cdr:y>0.19384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50800" y="377686"/>
          <a:ext cx="395814" cy="16998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(g/dl)</a:t>
          </a:r>
        </a:p>
      </cdr:txBody>
    </cdr: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20</xdr:row>
      <xdr:rowOff>19050</xdr:rowOff>
    </xdr:from>
    <xdr:to>
      <xdr:col>14</xdr:col>
      <xdr:colOff>166689</xdr:colOff>
      <xdr:row>40</xdr:row>
      <xdr:rowOff>23813</xdr:rowOff>
    </xdr:to>
    <xdr:graphicFrame macro="">
      <xdr:nvGraphicFramePr>
        <xdr:cNvPr id="2" name="Chart 1027">
          <a:extLst>
            <a:ext uri="{FF2B5EF4-FFF2-40B4-BE49-F238E27FC236}">
              <a16:creationId xmlns:a16="http://schemas.microsoft.com/office/drawing/2014/main" id="{05877E37-90BE-4F5A-ABA3-1AFD816123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0.87308</cdr:x>
      <cdr:y>0.02838</cdr:y>
    </cdr:from>
    <cdr:to>
      <cdr:x>0.93679</cdr:x>
      <cdr:y>0.13122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6380518" y="79060"/>
          <a:ext cx="465576" cy="2852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</cdr:spPr>
      <cdr:txBody>
        <a:bodyPr xmlns:a="http://schemas.openxmlformats.org/drawingml/2006/main" vertOverflow="clip" wrap="square" lIns="27432" tIns="32004" rIns="27432" bIns="32004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ALB</a:t>
          </a:r>
        </a:p>
      </cdr:txBody>
    </cdr:sp>
  </cdr:relSizeAnchor>
  <cdr:relSizeAnchor xmlns:cdr="http://schemas.openxmlformats.org/drawingml/2006/chartDrawing">
    <cdr:from>
      <cdr:x>0.0065</cdr:x>
      <cdr:y>0.13415</cdr:y>
    </cdr:from>
    <cdr:to>
      <cdr:x>0.06054</cdr:x>
      <cdr:y>0.19384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50800" y="377686"/>
          <a:ext cx="395814" cy="16998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(g/dl)</a:t>
          </a:r>
        </a:p>
      </cdr:txBody>
    </cdr:sp>
  </cdr:relSizeAnchor>
</c:userShapes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7144</xdr:colOff>
      <xdr:row>20</xdr:row>
      <xdr:rowOff>11906</xdr:rowOff>
    </xdr:from>
    <xdr:to>
      <xdr:col>14</xdr:col>
      <xdr:colOff>107157</xdr:colOff>
      <xdr:row>40</xdr:row>
      <xdr:rowOff>11907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E38FF705-D23F-4C03-8BB5-80D6B003B2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0.87238</cdr:x>
      <cdr:y>0.02085</cdr:y>
    </cdr:from>
    <cdr:to>
      <cdr:x>0.926</cdr:x>
      <cdr:y>0.14187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7991570" y="69512"/>
          <a:ext cx="491225" cy="4034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CRP</a:t>
          </a:r>
        </a:p>
      </cdr:txBody>
    </cdr:sp>
  </cdr:relSizeAnchor>
  <cdr:relSizeAnchor xmlns:cdr="http://schemas.openxmlformats.org/drawingml/2006/chartDrawing">
    <cdr:from>
      <cdr:x>0.00641</cdr:x>
      <cdr:y>0.13414</cdr:y>
    </cdr:from>
    <cdr:to>
      <cdr:x>0.09254</cdr:x>
      <cdr:y>0.19475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50800" y="380146"/>
          <a:ext cx="621578" cy="16974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975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(mg/dl)</a:t>
          </a:r>
        </a:p>
      </cdr:txBody>
    </cdr:sp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16668</xdr:colOff>
      <xdr:row>20</xdr:row>
      <xdr:rowOff>71438</xdr:rowOff>
    </xdr:from>
    <xdr:to>
      <xdr:col>14</xdr:col>
      <xdr:colOff>190500</xdr:colOff>
      <xdr:row>39</xdr:row>
      <xdr:rowOff>130969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EA090D68-446F-4753-A1E9-0CCFBFC04C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0.87739</cdr:x>
      <cdr:y>0.02029</cdr:y>
    </cdr:from>
    <cdr:to>
      <cdr:x>0.91808</cdr:x>
      <cdr:y>0.14533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7935144" y="65472"/>
          <a:ext cx="367922" cy="4034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UA</a:t>
          </a:r>
        </a:p>
      </cdr:txBody>
    </cdr:sp>
  </cdr:relSizeAnchor>
  <cdr:relSizeAnchor xmlns:cdr="http://schemas.openxmlformats.org/drawingml/2006/chartDrawing">
    <cdr:from>
      <cdr:x>0.00121</cdr:x>
      <cdr:y>0.14746</cdr:y>
    </cdr:from>
    <cdr:to>
      <cdr:x>0.06806</cdr:x>
      <cdr:y>0.20808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10980" y="475794"/>
          <a:ext cx="604591" cy="1955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(mg/dl)</a:t>
          </a:r>
        </a:p>
      </cdr:txBody>
    </cdr: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20</xdr:row>
      <xdr:rowOff>56515</xdr:rowOff>
    </xdr:from>
    <xdr:to>
      <xdr:col>14</xdr:col>
      <xdr:colOff>161925</xdr:colOff>
      <xdr:row>40</xdr:row>
      <xdr:rowOff>1746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AC0C89A5-635D-4080-9492-357F9F9BC5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0.86348</cdr:x>
      <cdr:y>0.02142</cdr:y>
    </cdr:from>
    <cdr:to>
      <cdr:x>0.92295</cdr:x>
      <cdr:y>0.14445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7727016" y="70221"/>
          <a:ext cx="532262" cy="4034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BUN</a:t>
          </a:r>
        </a:p>
      </cdr:txBody>
    </cdr:sp>
  </cdr:relSizeAnchor>
  <cdr:relSizeAnchor xmlns:cdr="http://schemas.openxmlformats.org/drawingml/2006/chartDrawing">
    <cdr:from>
      <cdr:x>0</cdr:x>
      <cdr:y>0.12952</cdr:y>
    </cdr:from>
    <cdr:to>
      <cdr:x>0.08116</cdr:x>
      <cdr:y>0.21932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0" y="424694"/>
          <a:ext cx="726281" cy="29445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(mg/dl)</a:t>
          </a:r>
        </a:p>
      </cdr:txBody>
    </cdr:sp>
  </cdr:relSizeAnchor>
</c:userShapes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20</xdr:row>
      <xdr:rowOff>26035</xdr:rowOff>
    </xdr:from>
    <xdr:to>
      <xdr:col>14</xdr:col>
      <xdr:colOff>154782</xdr:colOff>
      <xdr:row>39</xdr:row>
      <xdr:rowOff>133192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26C83539-A131-42FD-BD19-F8B7A01D9A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0.87262</cdr:x>
      <cdr:y>0.01874</cdr:y>
    </cdr:from>
    <cdr:to>
      <cdr:x>0.92552</cdr:x>
      <cdr:y>0.14063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7991728" y="62031"/>
          <a:ext cx="484428" cy="4034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CRE</a:t>
          </a:r>
        </a:p>
      </cdr:txBody>
    </cdr:sp>
  </cdr:relSizeAnchor>
  <cdr:relSizeAnchor xmlns:cdr="http://schemas.openxmlformats.org/drawingml/2006/chartDrawing">
    <cdr:from>
      <cdr:x>0.00641</cdr:x>
      <cdr:y>0.13246</cdr:y>
    </cdr:from>
    <cdr:to>
      <cdr:x>0.0874</cdr:x>
      <cdr:y>0.19295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47501" y="387421"/>
          <a:ext cx="600199" cy="1721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(mg/dl)</a:t>
          </a:r>
        </a:p>
      </cdr:txBody>
    </cdr:sp>
  </cdr:relSizeAnchor>
</c:userShapes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19</xdr:row>
      <xdr:rowOff>200025</xdr:rowOff>
    </xdr:from>
    <xdr:to>
      <xdr:col>13</xdr:col>
      <xdr:colOff>172720</xdr:colOff>
      <xdr:row>39</xdr:row>
      <xdr:rowOff>80010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591E2457-A579-45D1-8D4C-35BCFAA9BD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0.87344</cdr:x>
      <cdr:y>0.01088</cdr:y>
    </cdr:from>
    <cdr:to>
      <cdr:x>0.92722</cdr:x>
      <cdr:y>0.1319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7818286" y="36275"/>
          <a:ext cx="481350" cy="4034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AST</a:t>
          </a:r>
        </a:p>
      </cdr:txBody>
    </cdr:sp>
  </cdr:relSizeAnchor>
  <cdr:relSizeAnchor xmlns:cdr="http://schemas.openxmlformats.org/drawingml/2006/chartDrawing">
    <cdr:from>
      <cdr:x>0.00656</cdr:x>
      <cdr:y>0.11461</cdr:y>
    </cdr:from>
    <cdr:to>
      <cdr:x>0.09359</cdr:x>
      <cdr:y>0.21096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50800" y="314966"/>
          <a:ext cx="632117" cy="2709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(U/l)</a:t>
          </a:r>
        </a:p>
      </cdr:txBody>
    </cdr:sp>
  </cdr:relSizeAnchor>
</c:userShapes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20</xdr:row>
      <xdr:rowOff>85725</xdr:rowOff>
    </xdr:from>
    <xdr:to>
      <xdr:col>14</xdr:col>
      <xdr:colOff>161925</xdr:colOff>
      <xdr:row>39</xdr:row>
      <xdr:rowOff>114300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B8DC790A-7469-4BBF-A4D1-3F1A770FB9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0.87429</cdr:x>
      <cdr:y>0.00827</cdr:y>
    </cdr:from>
    <cdr:to>
      <cdr:x>0.92637</cdr:x>
      <cdr:y>0.13451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7834171" y="26415"/>
          <a:ext cx="466731" cy="4034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ALT</a:t>
          </a:r>
        </a:p>
      </cdr:txBody>
    </cdr:sp>
  </cdr:relSizeAnchor>
  <cdr:relSizeAnchor xmlns:cdr="http://schemas.openxmlformats.org/drawingml/2006/chartDrawing">
    <cdr:from>
      <cdr:x>0.00656</cdr:x>
      <cdr:y>0.11461</cdr:y>
    </cdr:from>
    <cdr:to>
      <cdr:x>0.09359</cdr:x>
      <cdr:y>0.21096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50800" y="314966"/>
          <a:ext cx="632117" cy="2709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(U/l)</a:t>
          </a:r>
        </a:p>
      </cdr:txBody>
    </cdr:sp>
  </cdr:relSizeAnchor>
</c:userShapes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20</xdr:row>
      <xdr:rowOff>38100</xdr:rowOff>
    </xdr:from>
    <xdr:to>
      <xdr:col>15</xdr:col>
      <xdr:colOff>19050</xdr:colOff>
      <xdr:row>40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D05F25F0-0956-467B-95CC-FE8613EDA9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0.87808</cdr:x>
      <cdr:y>0.02023</cdr:y>
    </cdr:from>
    <cdr:to>
      <cdr:x>0.93894</cdr:x>
      <cdr:y>0.14264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7826339" y="66659"/>
          <a:ext cx="542457" cy="4034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r-GT</a:t>
          </a:r>
        </a:p>
      </cdr:txBody>
    </cdr:sp>
  </cdr:relSizeAnchor>
  <cdr:relSizeAnchor xmlns:cdr="http://schemas.openxmlformats.org/drawingml/2006/chartDrawing">
    <cdr:from>
      <cdr:x>0.00657</cdr:x>
      <cdr:y>0.11003</cdr:y>
    </cdr:from>
    <cdr:to>
      <cdr:x>0.08598</cdr:x>
      <cdr:y>0.20537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50800" y="305508"/>
          <a:ext cx="575839" cy="2710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(U/l)</a:t>
          </a:r>
        </a:p>
      </cdr:txBody>
    </cdr:sp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20</xdr:row>
      <xdr:rowOff>38100</xdr:rowOff>
    </xdr:from>
    <xdr:to>
      <xdr:col>15</xdr:col>
      <xdr:colOff>9525</xdr:colOff>
      <xdr:row>39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C599035-21D5-45DE-8628-7DCB9AB879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0.88197</cdr:x>
      <cdr:y>0.00818</cdr:y>
    </cdr:from>
    <cdr:to>
      <cdr:x>0.93446</cdr:x>
      <cdr:y>0.13518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7928181" y="25976"/>
          <a:ext cx="471925" cy="4034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ALP</a:t>
          </a:r>
        </a:p>
      </cdr:txBody>
    </cdr:sp>
  </cdr:relSizeAnchor>
  <cdr:relSizeAnchor xmlns:cdr="http://schemas.openxmlformats.org/drawingml/2006/chartDrawing">
    <cdr:from>
      <cdr:x>0.00654</cdr:x>
      <cdr:y>0.11557</cdr:y>
    </cdr:from>
    <cdr:to>
      <cdr:x>0.09314</cdr:x>
      <cdr:y>0.21278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50800" y="316445"/>
          <a:ext cx="632003" cy="27032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(U/l)</a:t>
          </a:r>
        </a:p>
      </cdr:txBody>
    </cdr:sp>
  </cdr:relSizeAnchor>
</c:userShapes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20</xdr:row>
      <xdr:rowOff>38100</xdr:rowOff>
    </xdr:from>
    <xdr:to>
      <xdr:col>14</xdr:col>
      <xdr:colOff>152400</xdr:colOff>
      <xdr:row>39</xdr:row>
      <xdr:rowOff>9525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BC74F2D5-1649-47CB-AF50-70B4DBC4F4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0.88129</cdr:x>
      <cdr:y>0.00712</cdr:y>
    </cdr:from>
    <cdr:to>
      <cdr:x>0.91937</cdr:x>
      <cdr:y>0.13566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7896913" y="22335"/>
          <a:ext cx="341247" cy="4034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LD</a:t>
          </a:r>
        </a:p>
      </cdr:txBody>
    </cdr:sp>
  </cdr:relSizeAnchor>
  <cdr:relSizeAnchor xmlns:cdr="http://schemas.openxmlformats.org/drawingml/2006/chartDrawing">
    <cdr:from>
      <cdr:x>0.00656</cdr:x>
      <cdr:y>0.11461</cdr:y>
    </cdr:from>
    <cdr:to>
      <cdr:x>0.09359</cdr:x>
      <cdr:y>0.21096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50800" y="314966"/>
          <a:ext cx="632117" cy="2709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(U/l)</a:t>
          </a:r>
        </a:p>
      </cdr:txBody>
    </cdr:sp>
  </cdr:relSizeAnchor>
</c:userShapes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20</xdr:row>
      <xdr:rowOff>66675</xdr:rowOff>
    </xdr:from>
    <xdr:to>
      <xdr:col>15</xdr:col>
      <xdr:colOff>9525</xdr:colOff>
      <xdr:row>39</xdr:row>
      <xdr:rowOff>158115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D4B1A897-E960-453D-8FB6-503BD14539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c:userShapes xmlns:c="http://schemas.openxmlformats.org/drawingml/2006/chart">
  <cdr:relSizeAnchor xmlns:cdr="http://schemas.openxmlformats.org/drawingml/2006/chartDrawing">
    <cdr:from>
      <cdr:x>0.87459</cdr:x>
      <cdr:y>0.03651</cdr:y>
    </cdr:from>
    <cdr:to>
      <cdr:x>0.91169</cdr:x>
      <cdr:y>0.13746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8145580" y="119183"/>
          <a:ext cx="345440" cy="32956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CK</a:t>
          </a:r>
        </a:p>
      </cdr:txBody>
    </cdr:sp>
  </cdr:relSizeAnchor>
  <cdr:relSizeAnchor xmlns:cdr="http://schemas.openxmlformats.org/drawingml/2006/chartDrawing">
    <cdr:from>
      <cdr:x>0.00653</cdr:x>
      <cdr:y>0.10966</cdr:y>
    </cdr:from>
    <cdr:to>
      <cdr:x>0.08472</cdr:x>
      <cdr:y>0.20492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50800" y="305715"/>
          <a:ext cx="570671" cy="2720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(U/l)</a:t>
          </a:r>
        </a:p>
      </cdr:txBody>
    </cdr:sp>
  </cdr:relSizeAnchor>
</c:userShapes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20</xdr:row>
      <xdr:rowOff>57150</xdr:rowOff>
    </xdr:from>
    <xdr:to>
      <xdr:col>14</xdr:col>
      <xdr:colOff>161925</xdr:colOff>
      <xdr:row>40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E0BFF37-CA26-4DB7-9CDC-CE1F748995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0.87813</cdr:x>
      <cdr:y>0.01987</cdr:y>
    </cdr:from>
    <cdr:to>
      <cdr:x>0.93889</cdr:x>
      <cdr:y>0.143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7770331" y="65108"/>
          <a:ext cx="537648" cy="4034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AMY</a:t>
          </a:r>
        </a:p>
      </cdr:txBody>
    </cdr:sp>
  </cdr:relSizeAnchor>
  <cdr:relSizeAnchor xmlns:cdr="http://schemas.openxmlformats.org/drawingml/2006/chartDrawing">
    <cdr:from>
      <cdr:x>0.00657</cdr:x>
      <cdr:y>0.11003</cdr:y>
    </cdr:from>
    <cdr:to>
      <cdr:x>0.08598</cdr:x>
      <cdr:y>0.20537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50800" y="305508"/>
          <a:ext cx="575839" cy="2710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(U/l)</a:t>
          </a:r>
        </a:p>
      </cdr:txBody>
    </cdr:sp>
  </cdr:relSizeAnchor>
</c:userShapes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35719</xdr:rowOff>
    </xdr:from>
    <xdr:to>
      <xdr:col>15</xdr:col>
      <xdr:colOff>0</xdr:colOff>
      <xdr:row>40</xdr:row>
      <xdr:rowOff>35719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60A9792E-58B3-44AC-AE77-4EDB656751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0.88088</cdr:x>
      <cdr:y>0.02093</cdr:y>
    </cdr:from>
    <cdr:to>
      <cdr:x>0.93614</cdr:x>
      <cdr:y>0.14194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7907930" y="69762"/>
          <a:ext cx="496097" cy="4034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CHE</a:t>
          </a:r>
        </a:p>
      </cdr:txBody>
    </cdr:sp>
  </cdr:relSizeAnchor>
  <cdr:relSizeAnchor xmlns:cdr="http://schemas.openxmlformats.org/drawingml/2006/chartDrawing">
    <cdr:from>
      <cdr:x>0.00657</cdr:x>
      <cdr:y>0.11003</cdr:y>
    </cdr:from>
    <cdr:to>
      <cdr:x>0.08598</cdr:x>
      <cdr:y>0.20537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50800" y="305508"/>
          <a:ext cx="575839" cy="2710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(U/l)</a:t>
          </a:r>
        </a:p>
      </cdr:txBody>
    </cdr:sp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20</xdr:row>
      <xdr:rowOff>38100</xdr:rowOff>
    </xdr:from>
    <xdr:to>
      <xdr:col>14</xdr:col>
      <xdr:colOff>159544</xdr:colOff>
      <xdr:row>39</xdr:row>
      <xdr:rowOff>140494</xdr:rowOff>
    </xdr:to>
    <xdr:graphicFrame macro="">
      <xdr:nvGraphicFramePr>
        <xdr:cNvPr id="2" name="Chart 3074">
          <a:extLst>
            <a:ext uri="{FF2B5EF4-FFF2-40B4-BE49-F238E27FC236}">
              <a16:creationId xmlns:a16="http://schemas.microsoft.com/office/drawing/2014/main" id="{57F82CF8-798D-45AE-B057-0B38E05D6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0.87659</cdr:x>
      <cdr:y>0.02064</cdr:y>
    </cdr:from>
    <cdr:to>
      <cdr:x>0.91097</cdr:x>
      <cdr:y>0.14563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7977962" y="67487"/>
          <a:ext cx="312906" cy="4086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25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Fe</a:t>
          </a:r>
        </a:p>
      </cdr:txBody>
    </cdr:sp>
  </cdr:relSizeAnchor>
  <cdr:relSizeAnchor xmlns:cdr="http://schemas.openxmlformats.org/drawingml/2006/chartDrawing">
    <cdr:from>
      <cdr:x>0.00654</cdr:x>
      <cdr:y>0.1386</cdr:y>
    </cdr:from>
    <cdr:to>
      <cdr:x>0.0739</cdr:x>
      <cdr:y>0.19793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50800" y="388409"/>
          <a:ext cx="490161" cy="1694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(μg/dl)</a:t>
          </a:r>
        </a:p>
      </cdr:txBody>
    </cdr:sp>
  </cdr:relSizeAnchor>
</c:userShapes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20</xdr:row>
      <xdr:rowOff>76200</xdr:rowOff>
    </xdr:from>
    <xdr:to>
      <xdr:col>14</xdr:col>
      <xdr:colOff>130969</xdr:colOff>
      <xdr:row>39</xdr:row>
      <xdr:rowOff>119062</xdr:rowOff>
    </xdr:to>
    <xdr:graphicFrame macro="">
      <xdr:nvGraphicFramePr>
        <xdr:cNvPr id="2" name="Chart 3074">
          <a:extLst>
            <a:ext uri="{FF2B5EF4-FFF2-40B4-BE49-F238E27FC236}">
              <a16:creationId xmlns:a16="http://schemas.microsoft.com/office/drawing/2014/main" id="{585A5899-EC93-4993-9789-1542292110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0.87258</cdr:x>
      <cdr:y>0.01269</cdr:y>
    </cdr:from>
    <cdr:to>
      <cdr:x>0.91498</cdr:x>
      <cdr:y>0.12834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7843822" y="40732"/>
          <a:ext cx="381126" cy="37122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</cdr:spPr>
      <cdr:txBody>
        <a:bodyPr xmlns:a="http://schemas.openxmlformats.org/drawingml/2006/main" wrap="none" lIns="27432" tIns="32004" rIns="27432" bIns="32004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25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Mg</a:t>
          </a:r>
        </a:p>
      </cdr:txBody>
    </cdr:sp>
  </cdr:relSizeAnchor>
  <cdr:relSizeAnchor xmlns:cdr="http://schemas.openxmlformats.org/drawingml/2006/chartDrawing">
    <cdr:from>
      <cdr:x>0.00264</cdr:x>
      <cdr:y>0.11264</cdr:y>
    </cdr:from>
    <cdr:to>
      <cdr:x>0.07</cdr:x>
      <cdr:y>0.20623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24162" y="361552"/>
          <a:ext cx="616742" cy="3004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(mg/dl)</a:t>
          </a:r>
        </a:p>
      </cdr:txBody>
    </cdr:sp>
  </cdr:relSizeAnchor>
</c:userShapes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76199</xdr:rowOff>
    </xdr:from>
    <xdr:to>
      <xdr:col>15</xdr:col>
      <xdr:colOff>1905</xdr:colOff>
      <xdr:row>39</xdr:row>
      <xdr:rowOff>114299</xdr:rowOff>
    </xdr:to>
    <xdr:graphicFrame macro="">
      <xdr:nvGraphicFramePr>
        <xdr:cNvPr id="2" name="Chart 3074">
          <a:extLst>
            <a:ext uri="{FF2B5EF4-FFF2-40B4-BE49-F238E27FC236}">
              <a16:creationId xmlns:a16="http://schemas.microsoft.com/office/drawing/2014/main" id="{C0F8E03F-DC31-4DBE-AD06-911E9FCF89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0.87711</cdr:x>
      <cdr:y>0.02207</cdr:y>
    </cdr:from>
    <cdr:to>
      <cdr:x>0.92513</cdr:x>
      <cdr:y>0.13532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7481785" y="79617"/>
          <a:ext cx="409612" cy="4086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</cdr:spPr>
      <cdr:txBody>
        <a:bodyPr xmlns:a="http://schemas.openxmlformats.org/drawingml/2006/main" wrap="squar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25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IP</a:t>
          </a:r>
        </a:p>
      </cdr:txBody>
    </cdr:sp>
  </cdr:relSizeAnchor>
  <cdr:relSizeAnchor xmlns:cdr="http://schemas.openxmlformats.org/drawingml/2006/chartDrawing">
    <cdr:from>
      <cdr:x>0.00654</cdr:x>
      <cdr:y>0.1386</cdr:y>
    </cdr:from>
    <cdr:to>
      <cdr:x>0.0739</cdr:x>
      <cdr:y>0.19793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50800" y="388409"/>
          <a:ext cx="490161" cy="1694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(mg/dl)</a:t>
          </a:r>
        </a:p>
      </cdr:txBody>
    </cdr:sp>
  </cdr:relSizeAnchor>
</c:userShapes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40322</xdr:rowOff>
    </xdr:from>
    <xdr:to>
      <xdr:col>14</xdr:col>
      <xdr:colOff>154781</xdr:colOff>
      <xdr:row>40</xdr:row>
      <xdr:rowOff>135573</xdr:rowOff>
    </xdr:to>
    <xdr:graphicFrame macro="">
      <xdr:nvGraphicFramePr>
        <xdr:cNvPr id="2" name="Chart 3074">
          <a:extLst>
            <a:ext uri="{FF2B5EF4-FFF2-40B4-BE49-F238E27FC236}">
              <a16:creationId xmlns:a16="http://schemas.microsoft.com/office/drawing/2014/main" id="{48D1F24A-F3C6-4ABE-A94C-53DC4FB465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0.86883</cdr:x>
      <cdr:y>0.02051</cdr:y>
    </cdr:from>
    <cdr:to>
      <cdr:x>0.91873</cdr:x>
      <cdr:y>0.14577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8037698" y="66894"/>
          <a:ext cx="461601" cy="4086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25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IgG</a:t>
          </a:r>
        </a:p>
      </cdr:txBody>
    </cdr:sp>
  </cdr:relSizeAnchor>
  <cdr:relSizeAnchor xmlns:cdr="http://schemas.openxmlformats.org/drawingml/2006/chartDrawing">
    <cdr:from>
      <cdr:x>0.00654</cdr:x>
      <cdr:y>0.1386</cdr:y>
    </cdr:from>
    <cdr:to>
      <cdr:x>0.0739</cdr:x>
      <cdr:y>0.19793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50800" y="388409"/>
          <a:ext cx="490161" cy="1694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(mg/dl)</a:t>
          </a:r>
        </a:p>
      </cdr:txBody>
    </cdr:sp>
  </cdr:relSizeAnchor>
</c:userShapes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20</xdr:row>
      <xdr:rowOff>66675</xdr:rowOff>
    </xdr:from>
    <xdr:to>
      <xdr:col>15</xdr:col>
      <xdr:colOff>11906</xdr:colOff>
      <xdr:row>39</xdr:row>
      <xdr:rowOff>119062</xdr:rowOff>
    </xdr:to>
    <xdr:graphicFrame macro="">
      <xdr:nvGraphicFramePr>
        <xdr:cNvPr id="2" name="Chart 3074">
          <a:extLst>
            <a:ext uri="{FF2B5EF4-FFF2-40B4-BE49-F238E27FC236}">
              <a16:creationId xmlns:a16="http://schemas.microsoft.com/office/drawing/2014/main" id="{7CA9300C-14DF-4A37-B907-64D00D613C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8.xml><?xml version="1.0" encoding="utf-8"?>
<c:userShapes xmlns:c="http://schemas.openxmlformats.org/drawingml/2006/chart">
  <cdr:relSizeAnchor xmlns:cdr="http://schemas.openxmlformats.org/drawingml/2006/chartDrawing">
    <cdr:from>
      <cdr:x>0.8691</cdr:x>
      <cdr:y>0.01967</cdr:y>
    </cdr:from>
    <cdr:to>
      <cdr:x>0.91846</cdr:x>
      <cdr:y>0.1466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8000851" y="63330"/>
          <a:ext cx="454420" cy="4086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25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IgA</a:t>
          </a:r>
        </a:p>
      </cdr:txBody>
    </cdr:sp>
  </cdr:relSizeAnchor>
  <cdr:relSizeAnchor xmlns:cdr="http://schemas.openxmlformats.org/drawingml/2006/chartDrawing">
    <cdr:from>
      <cdr:x>0.00654</cdr:x>
      <cdr:y>0.1386</cdr:y>
    </cdr:from>
    <cdr:to>
      <cdr:x>0.0739</cdr:x>
      <cdr:y>0.19793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50800" y="388409"/>
          <a:ext cx="490161" cy="1694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(mg/dl)</a:t>
          </a:r>
        </a:p>
      </cdr:txBody>
    </cdr:sp>
  </cdr:relSizeAnchor>
</c:userShapes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23812</xdr:rowOff>
    </xdr:from>
    <xdr:to>
      <xdr:col>15</xdr:col>
      <xdr:colOff>11906</xdr:colOff>
      <xdr:row>39</xdr:row>
      <xdr:rowOff>154780</xdr:rowOff>
    </xdr:to>
    <xdr:graphicFrame macro="">
      <xdr:nvGraphicFramePr>
        <xdr:cNvPr id="2" name="Chart 3074">
          <a:extLst>
            <a:ext uri="{FF2B5EF4-FFF2-40B4-BE49-F238E27FC236}">
              <a16:creationId xmlns:a16="http://schemas.microsoft.com/office/drawing/2014/main" id="{72716990-BC9D-442A-801E-4B681BC0E5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0.86706</cdr:x>
      <cdr:y>0.02118</cdr:y>
    </cdr:from>
    <cdr:to>
      <cdr:x>0.9205</cdr:x>
      <cdr:y>0.14509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7938716" y="69863"/>
          <a:ext cx="489301" cy="4086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25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IgM</a:t>
          </a:r>
        </a:p>
      </cdr:txBody>
    </cdr:sp>
  </cdr:relSizeAnchor>
  <cdr:relSizeAnchor xmlns:cdr="http://schemas.openxmlformats.org/drawingml/2006/chartDrawing">
    <cdr:from>
      <cdr:x>0.00654</cdr:x>
      <cdr:y>0.1386</cdr:y>
    </cdr:from>
    <cdr:to>
      <cdr:x>0.0739</cdr:x>
      <cdr:y>0.19793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50800" y="388409"/>
          <a:ext cx="490161" cy="1694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(mg/dl)</a:t>
          </a:r>
        </a:p>
      </cdr:txBody>
    </cdr:sp>
  </cdr:relSizeAnchor>
</c:userShapes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29210</xdr:colOff>
      <xdr:row>20</xdr:row>
      <xdr:rowOff>34290</xdr:rowOff>
    </xdr:from>
    <xdr:to>
      <xdr:col>7</xdr:col>
      <xdr:colOff>343535</xdr:colOff>
      <xdr:row>39</xdr:row>
      <xdr:rowOff>58102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27471136-6A11-4C56-9992-4FB5D9AC18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389890</xdr:colOff>
      <xdr:row>20</xdr:row>
      <xdr:rowOff>59849</xdr:rowOff>
    </xdr:from>
    <xdr:to>
      <xdr:col>15</xdr:col>
      <xdr:colOff>447040</xdr:colOff>
      <xdr:row>39</xdr:row>
      <xdr:rowOff>125413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30613464-3497-4312-B1C9-22FE476088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0.79678</cdr:x>
      <cdr:y>0.0234</cdr:y>
    </cdr:from>
    <cdr:to>
      <cdr:x>0.92526</cdr:x>
      <cdr:y>0.17316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3826914" y="74673"/>
          <a:ext cx="617087" cy="47786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5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LDL</a:t>
          </a:r>
          <a:endParaRPr lang="en-US" altLang="ja-JP" sz="1500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メタボリード</a:t>
          </a:r>
        </a:p>
      </cdr:txBody>
    </cdr:sp>
  </cdr:relSizeAnchor>
  <cdr:relSizeAnchor xmlns:cdr="http://schemas.openxmlformats.org/drawingml/2006/chartDrawing">
    <cdr:from>
      <cdr:x>0.01002</cdr:x>
      <cdr:y>0.13797</cdr:y>
    </cdr:from>
    <cdr:to>
      <cdr:x>0.13398</cdr:x>
      <cdr:y>0.19385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50800" y="418775"/>
          <a:ext cx="589202" cy="16832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(mg/dl)</a:t>
          </a:r>
        </a:p>
      </cdr:txBody>
    </cdr:sp>
  </cdr:relSizeAnchor>
</c:userShapes>
</file>

<file path=xl/drawings/drawing63.xml><?xml version="1.0" encoding="utf-8"?>
<c:userShapes xmlns:c="http://schemas.openxmlformats.org/drawingml/2006/chart">
  <cdr:relSizeAnchor xmlns:cdr="http://schemas.openxmlformats.org/drawingml/2006/chartDrawing">
    <cdr:from>
      <cdr:x>0.84445</cdr:x>
      <cdr:y>0.02108</cdr:y>
    </cdr:from>
    <cdr:to>
      <cdr:x>0.92028</cdr:x>
      <cdr:y>0.2101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4892377" y="68007"/>
          <a:ext cx="439351" cy="60991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</cdr:spPr>
      <cdr:txBody>
        <a:bodyPr xmlns:a="http://schemas.openxmlformats.org/drawingml/2006/main" wrap="none" lIns="27432" tIns="32004" rIns="27432" bIns="32004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5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LDL</a:t>
          </a:r>
          <a:endParaRPr lang="en-US" altLang="ja-JP" sz="1075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積水</a:t>
          </a:r>
        </a:p>
      </cdr:txBody>
    </cdr:sp>
  </cdr:relSizeAnchor>
  <cdr:relSizeAnchor xmlns:cdr="http://schemas.openxmlformats.org/drawingml/2006/chartDrawing">
    <cdr:from>
      <cdr:x>0</cdr:x>
      <cdr:y>0.13482</cdr:y>
    </cdr:from>
    <cdr:to>
      <cdr:x>0.09664</cdr:x>
      <cdr:y>0.2214</cdr:y>
    </cdr:to>
    <cdr:sp macro="" textlink="">
      <cdr:nvSpPr>
        <cdr:cNvPr id="3" name="四角形 2"/>
        <cdr:cNvSpPr/>
      </cdr:nvSpPr>
      <cdr:spPr>
        <a:xfrm xmlns:a="http://schemas.openxmlformats.org/drawingml/2006/main">
          <a:off x="0" y="435009"/>
          <a:ext cx="566795" cy="27936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(mg/dl)</a:t>
          </a:r>
        </a:p>
      </cdr:txBody>
    </cdr:sp>
  </cdr:relSizeAnchor>
</c:userShapes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470869</xdr:colOff>
      <xdr:row>22</xdr:row>
      <xdr:rowOff>81547</xdr:rowOff>
    </xdr:from>
    <xdr:to>
      <xdr:col>23</xdr:col>
      <xdr:colOff>724534</xdr:colOff>
      <xdr:row>48</xdr:row>
      <xdr:rowOff>34357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5.xml><?xml version="1.0" encoding="utf-8"?>
<c:userShapes xmlns:c="http://schemas.openxmlformats.org/drawingml/2006/chart">
  <cdr:relSizeAnchor xmlns:cdr="http://schemas.openxmlformats.org/drawingml/2006/chartDrawing">
    <cdr:from>
      <cdr:x>0.00618</cdr:x>
      <cdr:y>0.08617</cdr:y>
    </cdr:from>
    <cdr:to>
      <cdr:x>0.06711</cdr:x>
      <cdr:y>0.14732</cdr:y>
    </cdr:to>
    <cdr:sp macro="" textlink="">
      <cdr:nvSpPr>
        <cdr:cNvPr id="2" name="四角形 1"/>
        <cdr:cNvSpPr/>
      </cdr:nvSpPr>
      <cdr:spPr>
        <a:xfrm xmlns:a="http://schemas.openxmlformats.org/drawingml/2006/main">
          <a:off x="47625" y="393700"/>
          <a:ext cx="469900" cy="279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ja-JP" altLang="en-US" sz="1100"/>
            <a:t>（％）</a:t>
          </a: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FF706-4DC5-4B32-8AD3-403CD591608E}">
  <sheetPr codeName="Sheet30">
    <tabColor theme="8" tint="0.39997558519241921"/>
  </sheetPr>
  <dimension ref="A1:V39"/>
  <sheetViews>
    <sheetView view="pageBreakPreview" zoomScale="65" zoomScaleNormal="65" workbookViewId="0">
      <selection activeCell="T22" sqref="T22"/>
    </sheetView>
  </sheetViews>
  <sheetFormatPr defaultColWidth="9" defaultRowHeight="15.75" x14ac:dyDescent="0.25"/>
  <cols>
    <col min="1" max="1" width="32" style="11" customWidth="1"/>
    <col min="2" max="2" width="10.75" style="11" customWidth="1"/>
    <col min="3" max="3" width="11.75" style="11" customWidth="1"/>
    <col min="4" max="4" width="10.875" style="157" customWidth="1"/>
    <col min="5" max="5" width="24.125" style="157" hidden="1" customWidth="1"/>
    <col min="6" max="6" width="4.625" style="157" customWidth="1"/>
    <col min="7" max="7" width="10.5" style="157" customWidth="1"/>
    <col min="8" max="8" width="25.375" style="11" customWidth="1"/>
    <col min="9" max="13" width="9" style="13"/>
    <col min="14" max="16384" width="9" style="11"/>
  </cols>
  <sheetData>
    <row r="1" spans="1:14" ht="19.5" x14ac:dyDescent="0.25">
      <c r="A1" s="280" t="s">
        <v>77</v>
      </c>
      <c r="B1" s="281"/>
      <c r="C1" s="281"/>
      <c r="D1" s="281"/>
      <c r="E1" s="281"/>
      <c r="F1" s="281"/>
      <c r="G1" s="281"/>
      <c r="H1" s="281"/>
      <c r="I1" s="138"/>
      <c r="J1" s="139"/>
      <c r="K1" s="139"/>
      <c r="L1" s="139"/>
      <c r="M1" s="139"/>
      <c r="N1" s="140"/>
    </row>
    <row r="2" spans="1:14" ht="21.95" customHeight="1" thickBot="1" x14ac:dyDescent="0.2">
      <c r="A2" s="158" t="s">
        <v>78</v>
      </c>
      <c r="B2" s="159" t="s">
        <v>0</v>
      </c>
      <c r="C2" s="160" t="s">
        <v>79</v>
      </c>
      <c r="D2" s="282" t="s">
        <v>80</v>
      </c>
      <c r="E2" s="283"/>
      <c r="F2" s="283"/>
      <c r="G2" s="284"/>
      <c r="H2" s="160" t="s">
        <v>81</v>
      </c>
      <c r="I2" s="11"/>
      <c r="J2" s="11"/>
      <c r="K2" s="11"/>
      <c r="L2" s="11"/>
      <c r="M2" s="11"/>
    </row>
    <row r="3" spans="1:14" ht="21.95" customHeight="1" thickTop="1" x14ac:dyDescent="0.15">
      <c r="A3" s="161" t="s">
        <v>1</v>
      </c>
      <c r="B3" s="162">
        <v>145</v>
      </c>
      <c r="C3" s="163" t="s">
        <v>82</v>
      </c>
      <c r="D3" s="164">
        <f>$B$3-2</f>
        <v>143</v>
      </c>
      <c r="E3" s="165" t="s">
        <v>83</v>
      </c>
      <c r="F3" s="165" t="s">
        <v>83</v>
      </c>
      <c r="G3" s="166">
        <f>$B$3+2</f>
        <v>147</v>
      </c>
      <c r="H3" s="167" t="s">
        <v>84</v>
      </c>
      <c r="I3" s="11"/>
      <c r="J3" s="11"/>
      <c r="K3" s="11"/>
      <c r="L3" s="11"/>
      <c r="M3" s="11"/>
    </row>
    <row r="4" spans="1:14" ht="21.95" customHeight="1" thickBot="1" x14ac:dyDescent="0.2">
      <c r="A4" s="168" t="s">
        <v>2</v>
      </c>
      <c r="B4" s="169">
        <v>5.5</v>
      </c>
      <c r="C4" s="170" t="s">
        <v>82</v>
      </c>
      <c r="D4" s="171">
        <f>$B$4-0.2</f>
        <v>5.3</v>
      </c>
      <c r="E4" s="172" t="s">
        <v>83</v>
      </c>
      <c r="F4" s="172" t="s">
        <v>83</v>
      </c>
      <c r="G4" s="173">
        <f>$B$4+0.2</f>
        <v>5.7</v>
      </c>
      <c r="H4" s="174" t="s">
        <v>85</v>
      </c>
      <c r="I4" s="11"/>
      <c r="J4" s="11"/>
      <c r="K4" s="11"/>
      <c r="L4" s="11"/>
      <c r="M4" s="11"/>
    </row>
    <row r="5" spans="1:14" ht="21.95" customHeight="1" thickTop="1" x14ac:dyDescent="0.3">
      <c r="A5" s="175" t="s">
        <v>86</v>
      </c>
      <c r="B5" s="176">
        <v>109</v>
      </c>
      <c r="C5" s="177" t="s">
        <v>82</v>
      </c>
      <c r="D5" s="178">
        <f>$B$5-3</f>
        <v>106</v>
      </c>
      <c r="E5" s="179" t="s">
        <v>83</v>
      </c>
      <c r="F5" s="179" t="s">
        <v>83</v>
      </c>
      <c r="G5" s="180">
        <f>$B$5+3</f>
        <v>112</v>
      </c>
      <c r="H5" s="181" t="s">
        <v>87</v>
      </c>
      <c r="I5" s="141"/>
      <c r="J5" s="11"/>
      <c r="K5" s="11"/>
      <c r="L5" s="11"/>
      <c r="M5" s="11"/>
    </row>
    <row r="6" spans="1:14" ht="21.95" customHeight="1" thickBot="1" x14ac:dyDescent="0.2">
      <c r="A6" s="168" t="s">
        <v>88</v>
      </c>
      <c r="B6" s="169">
        <v>107</v>
      </c>
      <c r="C6" s="170" t="s">
        <v>82</v>
      </c>
      <c r="D6" s="182">
        <f>$B$6-3</f>
        <v>104</v>
      </c>
      <c r="E6" s="172" t="s">
        <v>83</v>
      </c>
      <c r="F6" s="172" t="s">
        <v>83</v>
      </c>
      <c r="G6" s="173">
        <f>$B$6+3</f>
        <v>110</v>
      </c>
      <c r="H6" s="174" t="s">
        <v>87</v>
      </c>
      <c r="I6" s="11"/>
      <c r="J6" s="11"/>
      <c r="K6" s="11"/>
      <c r="L6" s="11"/>
      <c r="M6" s="11"/>
    </row>
    <row r="7" spans="1:14" ht="21.95" customHeight="1" thickTop="1" x14ac:dyDescent="0.15">
      <c r="A7" s="183" t="s">
        <v>3</v>
      </c>
      <c r="B7" s="184">
        <v>11.2</v>
      </c>
      <c r="C7" s="177" t="s">
        <v>89</v>
      </c>
      <c r="D7" s="185">
        <f>$B$7-0.5</f>
        <v>10.7</v>
      </c>
      <c r="E7" s="179" t="s">
        <v>83</v>
      </c>
      <c r="F7" s="179" t="s">
        <v>83</v>
      </c>
      <c r="G7" s="186">
        <f>$B$7+0.5</f>
        <v>11.7</v>
      </c>
      <c r="H7" s="181" t="s">
        <v>90</v>
      </c>
      <c r="I7" s="11"/>
      <c r="J7" s="11"/>
      <c r="K7" s="11"/>
      <c r="L7" s="11"/>
      <c r="M7" s="11"/>
    </row>
    <row r="8" spans="1:14" ht="21.95" customHeight="1" x14ac:dyDescent="0.15">
      <c r="A8" s="161" t="s">
        <v>4</v>
      </c>
      <c r="B8" s="162">
        <v>178</v>
      </c>
      <c r="C8" s="163" t="s">
        <v>89</v>
      </c>
      <c r="D8" s="187">
        <f>$B$8-5</f>
        <v>173</v>
      </c>
      <c r="E8" s="188" t="s">
        <v>83</v>
      </c>
      <c r="F8" s="188" t="s">
        <v>83</v>
      </c>
      <c r="G8" s="189">
        <f>$B$8+5</f>
        <v>183</v>
      </c>
      <c r="H8" s="190" t="s">
        <v>91</v>
      </c>
      <c r="I8" s="11"/>
      <c r="J8" s="11"/>
      <c r="K8" s="11"/>
      <c r="L8" s="11"/>
      <c r="M8" s="11"/>
    </row>
    <row r="9" spans="1:14" ht="21.95" customHeight="1" x14ac:dyDescent="0.15">
      <c r="A9" s="175" t="s">
        <v>5</v>
      </c>
      <c r="B9" s="191">
        <v>144</v>
      </c>
      <c r="C9" s="192" t="s">
        <v>89</v>
      </c>
      <c r="D9" s="193">
        <f>ROUNDDOWN($B$9*0.95,0)</f>
        <v>136</v>
      </c>
      <c r="E9" s="188" t="s">
        <v>83</v>
      </c>
      <c r="F9" s="188" t="s">
        <v>83</v>
      </c>
      <c r="G9" s="194">
        <f>ROUNDUP($B$9*1.05,0)</f>
        <v>152</v>
      </c>
      <c r="H9" s="195" t="s">
        <v>92</v>
      </c>
      <c r="I9" s="11"/>
      <c r="J9" s="11"/>
      <c r="K9" s="11"/>
      <c r="L9" s="11"/>
      <c r="M9" s="11"/>
    </row>
    <row r="10" spans="1:14" ht="21.95" customHeight="1" thickBot="1" x14ac:dyDescent="0.35">
      <c r="A10" s="196" t="s">
        <v>6</v>
      </c>
      <c r="B10" s="197">
        <v>54</v>
      </c>
      <c r="C10" s="198" t="s">
        <v>89</v>
      </c>
      <c r="D10" s="199">
        <f>ROUNDDOWN($B$10*0.95,0)</f>
        <v>51</v>
      </c>
      <c r="E10" s="200" t="s">
        <v>83</v>
      </c>
      <c r="F10" s="200" t="s">
        <v>83</v>
      </c>
      <c r="G10" s="201">
        <f>ROUNDUP($B$10*1.05,0)</f>
        <v>57</v>
      </c>
      <c r="H10" s="202" t="s">
        <v>93</v>
      </c>
      <c r="I10" s="141"/>
      <c r="J10" s="11"/>
      <c r="K10" s="11"/>
      <c r="L10" s="11"/>
      <c r="M10" s="11"/>
    </row>
    <row r="11" spans="1:14" ht="21.95" customHeight="1" thickTop="1" x14ac:dyDescent="0.25">
      <c r="A11" s="203" t="s">
        <v>94</v>
      </c>
      <c r="B11" s="204">
        <v>45</v>
      </c>
      <c r="C11" s="205" t="s">
        <v>89</v>
      </c>
      <c r="D11" s="206">
        <f>$B$11-3</f>
        <v>42</v>
      </c>
      <c r="E11" s="207" t="s">
        <v>83</v>
      </c>
      <c r="F11" s="207" t="s">
        <v>83</v>
      </c>
      <c r="G11" s="208">
        <f>$B$11+3</f>
        <v>48</v>
      </c>
      <c r="H11" s="209" t="s">
        <v>95</v>
      </c>
      <c r="I11" s="142"/>
      <c r="J11" s="11"/>
      <c r="K11" s="11"/>
      <c r="L11" s="11"/>
      <c r="M11" s="11"/>
    </row>
    <row r="12" spans="1:14" ht="21.95" customHeight="1" thickBot="1" x14ac:dyDescent="0.2">
      <c r="A12" s="210" t="s">
        <v>96</v>
      </c>
      <c r="B12" s="169">
        <v>52</v>
      </c>
      <c r="C12" s="170" t="s">
        <v>89</v>
      </c>
      <c r="D12" s="182">
        <f>$B$12-3</f>
        <v>49</v>
      </c>
      <c r="E12" s="172" t="s">
        <v>83</v>
      </c>
      <c r="F12" s="172" t="s">
        <v>83</v>
      </c>
      <c r="G12" s="173">
        <f>$B$12+3</f>
        <v>55</v>
      </c>
      <c r="H12" s="174" t="s">
        <v>95</v>
      </c>
      <c r="I12" s="11"/>
      <c r="J12" s="11"/>
      <c r="K12" s="11"/>
      <c r="L12" s="11"/>
      <c r="M12" s="11"/>
    </row>
    <row r="13" spans="1:14" ht="21.95" customHeight="1" thickTop="1" x14ac:dyDescent="0.25">
      <c r="A13" s="211" t="s">
        <v>97</v>
      </c>
      <c r="B13" s="176">
        <v>82</v>
      </c>
      <c r="C13" s="212" t="s">
        <v>89</v>
      </c>
      <c r="D13" s="193">
        <f>$B$13-5</f>
        <v>77</v>
      </c>
      <c r="E13" s="188" t="s">
        <v>83</v>
      </c>
      <c r="F13" s="188" t="s">
        <v>83</v>
      </c>
      <c r="G13" s="194">
        <f>$B$13+5</f>
        <v>87</v>
      </c>
      <c r="H13" s="181" t="s">
        <v>91</v>
      </c>
      <c r="I13" s="142"/>
      <c r="J13" s="11"/>
      <c r="K13" s="11"/>
      <c r="L13" s="11"/>
      <c r="M13" s="11"/>
    </row>
    <row r="14" spans="1:14" ht="21.95" customHeight="1" thickBot="1" x14ac:dyDescent="0.2">
      <c r="A14" s="210" t="s">
        <v>98</v>
      </c>
      <c r="B14" s="169">
        <v>72</v>
      </c>
      <c r="C14" s="170" t="s">
        <v>89</v>
      </c>
      <c r="D14" s="213">
        <f>$B$14-5</f>
        <v>67</v>
      </c>
      <c r="E14" s="172" t="s">
        <v>83</v>
      </c>
      <c r="F14" s="172" t="s">
        <v>83</v>
      </c>
      <c r="G14" s="214">
        <f>$B$14+5</f>
        <v>77</v>
      </c>
      <c r="H14" s="174" t="s">
        <v>91</v>
      </c>
      <c r="I14" s="11"/>
      <c r="J14" s="11"/>
      <c r="K14" s="11"/>
      <c r="L14" s="11"/>
      <c r="M14" s="11"/>
    </row>
    <row r="15" spans="1:14" ht="21.95" customHeight="1" thickTop="1" x14ac:dyDescent="0.15">
      <c r="A15" s="175" t="s">
        <v>7</v>
      </c>
      <c r="B15" s="191">
        <v>6.5</v>
      </c>
      <c r="C15" s="192" t="s">
        <v>99</v>
      </c>
      <c r="D15" s="215">
        <f>$B$15-0.2</f>
        <v>6.3</v>
      </c>
      <c r="E15" s="216" t="s">
        <v>83</v>
      </c>
      <c r="F15" s="216" t="s">
        <v>83</v>
      </c>
      <c r="G15" s="217">
        <f>$B$15+0.2</f>
        <v>6.7</v>
      </c>
      <c r="H15" s="195" t="s">
        <v>100</v>
      </c>
      <c r="I15" s="11"/>
      <c r="J15" s="11"/>
      <c r="K15" s="11"/>
      <c r="L15" s="11"/>
      <c r="M15" s="11"/>
    </row>
    <row r="16" spans="1:14" ht="21.95" customHeight="1" x14ac:dyDescent="0.3">
      <c r="A16" s="161" t="s">
        <v>48</v>
      </c>
      <c r="B16" s="218">
        <v>4.0999999999999996</v>
      </c>
      <c r="C16" s="212" t="s">
        <v>99</v>
      </c>
      <c r="D16" s="219">
        <f>$B$16-0.2</f>
        <v>3.8999999999999995</v>
      </c>
      <c r="E16" s="188" t="s">
        <v>83</v>
      </c>
      <c r="F16" s="188" t="s">
        <v>83</v>
      </c>
      <c r="G16" s="220">
        <f>$B$16+0.2</f>
        <v>4.3</v>
      </c>
      <c r="H16" s="190" t="s">
        <v>100</v>
      </c>
      <c r="I16" s="141"/>
      <c r="J16" s="11"/>
      <c r="K16" s="11"/>
      <c r="L16" s="11"/>
      <c r="M16" s="11"/>
    </row>
    <row r="17" spans="1:13" ht="21.95" customHeight="1" x14ac:dyDescent="0.15">
      <c r="A17" s="221" t="s">
        <v>101</v>
      </c>
      <c r="B17" s="184">
        <v>2.2999999999999998</v>
      </c>
      <c r="C17" s="177" t="s">
        <v>89</v>
      </c>
      <c r="D17" s="185">
        <f>$B$17-0.3</f>
        <v>1.9999999999999998</v>
      </c>
      <c r="E17" s="179" t="s">
        <v>83</v>
      </c>
      <c r="F17" s="179" t="s">
        <v>83</v>
      </c>
      <c r="G17" s="186">
        <f>$B$17+0.3</f>
        <v>2.5999999999999996</v>
      </c>
      <c r="H17" s="181" t="s">
        <v>102</v>
      </c>
      <c r="I17" s="11"/>
      <c r="J17" s="11"/>
      <c r="K17" s="11"/>
      <c r="L17" s="11"/>
      <c r="M17" s="11"/>
    </row>
    <row r="18" spans="1:13" ht="21.95" customHeight="1" x14ac:dyDescent="0.15">
      <c r="A18" s="183" t="s">
        <v>8</v>
      </c>
      <c r="B18" s="222">
        <v>2.11</v>
      </c>
      <c r="C18" s="177" t="s">
        <v>89</v>
      </c>
      <c r="D18" s="223">
        <f>$B$18-0.2</f>
        <v>1.91</v>
      </c>
      <c r="E18" s="179" t="s">
        <v>83</v>
      </c>
      <c r="F18" s="179" t="s">
        <v>83</v>
      </c>
      <c r="G18" s="224">
        <f>$B$18+0.2</f>
        <v>2.31</v>
      </c>
      <c r="H18" s="181" t="s">
        <v>103</v>
      </c>
      <c r="I18" s="11"/>
      <c r="J18" s="11"/>
      <c r="K18" s="11"/>
      <c r="L18" s="11"/>
      <c r="M18" s="11"/>
    </row>
    <row r="19" spans="1:13" ht="21.95" customHeight="1" x14ac:dyDescent="0.15">
      <c r="A19" s="161" t="s">
        <v>9</v>
      </c>
      <c r="B19" s="218">
        <v>6.8</v>
      </c>
      <c r="C19" s="212" t="s">
        <v>89</v>
      </c>
      <c r="D19" s="219">
        <f>$B$19-0.3</f>
        <v>6.5</v>
      </c>
      <c r="E19" s="188" t="s">
        <v>83</v>
      </c>
      <c r="F19" s="188" t="s">
        <v>83</v>
      </c>
      <c r="G19" s="220">
        <f>$B$19+0.3</f>
        <v>7.1</v>
      </c>
      <c r="H19" s="190" t="s">
        <v>102</v>
      </c>
      <c r="I19" s="11"/>
      <c r="J19" s="11"/>
      <c r="K19" s="11"/>
      <c r="L19" s="11"/>
      <c r="M19" s="11"/>
    </row>
    <row r="20" spans="1:13" ht="21.95" customHeight="1" x14ac:dyDescent="0.15">
      <c r="A20" s="183" t="s">
        <v>10</v>
      </c>
      <c r="B20" s="184">
        <v>34.9</v>
      </c>
      <c r="C20" s="177" t="s">
        <v>89</v>
      </c>
      <c r="D20" s="219">
        <f>$B$20-2</f>
        <v>32.9</v>
      </c>
      <c r="E20" s="188" t="s">
        <v>83</v>
      </c>
      <c r="F20" s="188" t="s">
        <v>83</v>
      </c>
      <c r="G20" s="220">
        <f>$B$20+2</f>
        <v>36.9</v>
      </c>
      <c r="H20" s="181" t="s">
        <v>104</v>
      </c>
      <c r="I20" s="11"/>
      <c r="J20" s="11"/>
      <c r="K20" s="11"/>
      <c r="L20" s="11"/>
      <c r="M20" s="11"/>
    </row>
    <row r="21" spans="1:13" ht="21.95" customHeight="1" x14ac:dyDescent="0.15">
      <c r="A21" s="161" t="s">
        <v>11</v>
      </c>
      <c r="B21" s="225">
        <v>2.95</v>
      </c>
      <c r="C21" s="177" t="s">
        <v>89</v>
      </c>
      <c r="D21" s="226">
        <f>$B$21-0.2</f>
        <v>2.75</v>
      </c>
      <c r="E21" s="188" t="s">
        <v>83</v>
      </c>
      <c r="F21" s="188" t="s">
        <v>83</v>
      </c>
      <c r="G21" s="227">
        <f>$B$21+0.2</f>
        <v>3.1500000000000004</v>
      </c>
      <c r="H21" s="190" t="s">
        <v>103</v>
      </c>
      <c r="I21" s="11"/>
      <c r="J21" s="11"/>
      <c r="K21" s="11"/>
      <c r="L21" s="11"/>
      <c r="M21" s="11"/>
    </row>
    <row r="22" spans="1:13" ht="21.95" customHeight="1" x14ac:dyDescent="0.15">
      <c r="A22" s="183" t="s">
        <v>12</v>
      </c>
      <c r="B22" s="176">
        <v>88</v>
      </c>
      <c r="C22" s="177" t="s">
        <v>105</v>
      </c>
      <c r="D22" s="193">
        <f>ROUNDDOWN($B$22*0.95,0)</f>
        <v>83</v>
      </c>
      <c r="E22" s="188" t="s">
        <v>83</v>
      </c>
      <c r="F22" s="188" t="s">
        <v>83</v>
      </c>
      <c r="G22" s="194">
        <f>ROUNDUP($B$22*1.05,0)</f>
        <v>93</v>
      </c>
      <c r="H22" s="181" t="s">
        <v>106</v>
      </c>
      <c r="I22" s="11"/>
      <c r="J22" s="11"/>
      <c r="K22" s="11"/>
      <c r="L22" s="11"/>
      <c r="M22" s="11"/>
    </row>
    <row r="23" spans="1:13" ht="21.95" customHeight="1" x14ac:dyDescent="0.3">
      <c r="A23" s="161" t="s">
        <v>13</v>
      </c>
      <c r="B23" s="162">
        <v>71</v>
      </c>
      <c r="C23" s="177" t="s">
        <v>105</v>
      </c>
      <c r="D23" s="193">
        <f>ROUNDDOWN($B$23*0.95,0)</f>
        <v>67</v>
      </c>
      <c r="E23" s="188" t="s">
        <v>83</v>
      </c>
      <c r="F23" s="188" t="s">
        <v>83</v>
      </c>
      <c r="G23" s="194">
        <f>ROUNDUP($B$23*1.05,0)</f>
        <v>75</v>
      </c>
      <c r="H23" s="181" t="s">
        <v>107</v>
      </c>
      <c r="I23" s="141"/>
      <c r="J23" s="11"/>
      <c r="K23" s="11"/>
      <c r="L23" s="11"/>
      <c r="M23" s="11"/>
    </row>
    <row r="24" spans="1:13" ht="21.95" customHeight="1" x14ac:dyDescent="0.15">
      <c r="A24" s="161" t="s">
        <v>108</v>
      </c>
      <c r="B24" s="162">
        <v>75</v>
      </c>
      <c r="C24" s="177" t="s">
        <v>105</v>
      </c>
      <c r="D24" s="193">
        <f>ROUNDDOWN($B$24*0.95,0)</f>
        <v>71</v>
      </c>
      <c r="E24" s="188" t="s">
        <v>83</v>
      </c>
      <c r="F24" s="188" t="s">
        <v>83</v>
      </c>
      <c r="G24" s="194">
        <f>ROUNDUP($B$24*1.05,0)</f>
        <v>79</v>
      </c>
      <c r="H24" s="181" t="s">
        <v>107</v>
      </c>
      <c r="I24" s="11"/>
      <c r="J24" s="11"/>
      <c r="K24" s="11"/>
      <c r="L24" s="11"/>
      <c r="M24" s="11"/>
    </row>
    <row r="25" spans="1:13" ht="21.95" customHeight="1" x14ac:dyDescent="0.3">
      <c r="A25" s="161" t="s">
        <v>14</v>
      </c>
      <c r="B25" s="162">
        <v>93</v>
      </c>
      <c r="C25" s="177" t="s">
        <v>105</v>
      </c>
      <c r="D25" s="193">
        <f>ROUNDDOWN($B$25*0.95,0)</f>
        <v>88</v>
      </c>
      <c r="E25" s="188" t="s">
        <v>83</v>
      </c>
      <c r="F25" s="188" t="s">
        <v>83</v>
      </c>
      <c r="G25" s="194">
        <f>ROUNDUP($B$25*1.05,0)</f>
        <v>98</v>
      </c>
      <c r="H25" s="190" t="s">
        <v>106</v>
      </c>
      <c r="I25" s="141"/>
      <c r="J25" s="11"/>
      <c r="K25" s="11"/>
      <c r="L25" s="11"/>
      <c r="M25" s="11"/>
    </row>
    <row r="26" spans="1:13" ht="21.95" customHeight="1" x14ac:dyDescent="0.15">
      <c r="A26" s="161" t="s">
        <v>15</v>
      </c>
      <c r="B26" s="162">
        <v>278</v>
      </c>
      <c r="C26" s="177" t="s">
        <v>105</v>
      </c>
      <c r="D26" s="193">
        <f>ROUNDDOWN($B$26*0.95,0)</f>
        <v>264</v>
      </c>
      <c r="E26" s="188" t="s">
        <v>83</v>
      </c>
      <c r="F26" s="188" t="s">
        <v>83</v>
      </c>
      <c r="G26" s="194">
        <f>ROUNDUP($B$26*1.05,0)</f>
        <v>292</v>
      </c>
      <c r="H26" s="190" t="s">
        <v>109</v>
      </c>
      <c r="I26" s="11"/>
      <c r="J26" s="11"/>
      <c r="K26" s="11"/>
      <c r="L26" s="11"/>
      <c r="M26" s="11"/>
    </row>
    <row r="27" spans="1:13" ht="21.95" customHeight="1" x14ac:dyDescent="0.3">
      <c r="A27" s="161" t="s">
        <v>16</v>
      </c>
      <c r="B27" s="162">
        <v>322</v>
      </c>
      <c r="C27" s="177" t="s">
        <v>105</v>
      </c>
      <c r="D27" s="193">
        <f>ROUNDDOWN($B$27*0.95,0)</f>
        <v>305</v>
      </c>
      <c r="E27" s="188" t="s">
        <v>83</v>
      </c>
      <c r="F27" s="188" t="s">
        <v>83</v>
      </c>
      <c r="G27" s="194">
        <f>ROUNDUP($B$27*1.05,0)</f>
        <v>339</v>
      </c>
      <c r="H27" s="190" t="s">
        <v>110</v>
      </c>
      <c r="I27" s="141"/>
      <c r="J27" s="11"/>
      <c r="K27" s="11"/>
      <c r="L27" s="11"/>
      <c r="M27" s="11"/>
    </row>
    <row r="28" spans="1:13" ht="21.95" customHeight="1" x14ac:dyDescent="0.3">
      <c r="A28" s="161" t="s">
        <v>17</v>
      </c>
      <c r="B28" s="162">
        <v>223</v>
      </c>
      <c r="C28" s="177" t="s">
        <v>105</v>
      </c>
      <c r="D28" s="193">
        <f>ROUNDDOWN($B$28*0.95,0)</f>
        <v>211</v>
      </c>
      <c r="E28" s="188" t="s">
        <v>83</v>
      </c>
      <c r="F28" s="188" t="s">
        <v>83</v>
      </c>
      <c r="G28" s="194">
        <f>ROUNDUP($B$28*1.05,0)</f>
        <v>235</v>
      </c>
      <c r="H28" s="190" t="s">
        <v>111</v>
      </c>
      <c r="I28" s="141"/>
      <c r="J28" s="11"/>
      <c r="K28" s="11"/>
      <c r="L28" s="11"/>
      <c r="M28" s="11"/>
    </row>
    <row r="29" spans="1:13" ht="21.95" customHeight="1" x14ac:dyDescent="0.15">
      <c r="A29" s="161" t="s">
        <v>112</v>
      </c>
      <c r="B29" s="162">
        <v>319</v>
      </c>
      <c r="C29" s="177" t="s">
        <v>105</v>
      </c>
      <c r="D29" s="193">
        <f>ROUNDDOWN($B$29*0.95,0)</f>
        <v>303</v>
      </c>
      <c r="E29" s="188" t="s">
        <v>83</v>
      </c>
      <c r="F29" s="188" t="s">
        <v>83</v>
      </c>
      <c r="G29" s="194">
        <f>ROUNDUP($B$29*1.05,0)</f>
        <v>335</v>
      </c>
      <c r="H29" s="190" t="s">
        <v>113</v>
      </c>
      <c r="I29" s="11"/>
      <c r="J29" s="11"/>
      <c r="K29" s="11"/>
      <c r="L29" s="11"/>
      <c r="M29" s="11"/>
    </row>
    <row r="30" spans="1:13" ht="21.95" customHeight="1" x14ac:dyDescent="0.15">
      <c r="A30" s="161" t="s">
        <v>18</v>
      </c>
      <c r="B30" s="228">
        <v>147</v>
      </c>
      <c r="C30" s="212" t="s">
        <v>114</v>
      </c>
      <c r="D30" s="193">
        <f>ROUNDDOWN($B$30*0.95,0)</f>
        <v>139</v>
      </c>
      <c r="E30" s="188" t="s">
        <v>83</v>
      </c>
      <c r="F30" s="188" t="s">
        <v>83</v>
      </c>
      <c r="G30" s="194">
        <f>ROUNDUP($B$30*1.05,0)</f>
        <v>155</v>
      </c>
      <c r="H30" s="190" t="s">
        <v>115</v>
      </c>
      <c r="I30" s="11"/>
      <c r="J30" s="11"/>
      <c r="K30" s="11"/>
      <c r="L30" s="11"/>
      <c r="M30" s="11"/>
    </row>
    <row r="31" spans="1:13" ht="21.95" customHeight="1" x14ac:dyDescent="0.15">
      <c r="A31" s="161" t="s">
        <v>19</v>
      </c>
      <c r="B31" s="218">
        <v>2.7</v>
      </c>
      <c r="C31" s="212" t="s">
        <v>89</v>
      </c>
      <c r="D31" s="219">
        <f>$B$31-0.2</f>
        <v>2.5</v>
      </c>
      <c r="E31" s="188" t="s">
        <v>83</v>
      </c>
      <c r="F31" s="188" t="s">
        <v>83</v>
      </c>
      <c r="G31" s="220">
        <f>$B$31+0.2</f>
        <v>2.9000000000000004</v>
      </c>
      <c r="H31" s="190" t="s">
        <v>116</v>
      </c>
      <c r="I31" s="11"/>
      <c r="J31" s="11"/>
      <c r="K31" s="11"/>
      <c r="L31" s="11"/>
      <c r="M31" s="11"/>
    </row>
    <row r="32" spans="1:13" ht="21.95" customHeight="1" x14ac:dyDescent="0.15">
      <c r="A32" s="161" t="s">
        <v>20</v>
      </c>
      <c r="B32" s="218">
        <v>6</v>
      </c>
      <c r="C32" s="212" t="s">
        <v>89</v>
      </c>
      <c r="D32" s="219">
        <f>$B$32-0.2</f>
        <v>5.8</v>
      </c>
      <c r="E32" s="188" t="s">
        <v>83</v>
      </c>
      <c r="F32" s="188" t="s">
        <v>83</v>
      </c>
      <c r="G32" s="220">
        <f>$B$32+0.2</f>
        <v>6.2</v>
      </c>
      <c r="H32" s="190" t="s">
        <v>116</v>
      </c>
      <c r="I32" s="11"/>
      <c r="J32" s="11"/>
      <c r="K32" s="11"/>
      <c r="L32" s="11"/>
      <c r="M32" s="11"/>
    </row>
    <row r="33" spans="1:22" ht="21.95" customHeight="1" x14ac:dyDescent="0.3">
      <c r="A33" s="161" t="s">
        <v>21</v>
      </c>
      <c r="B33" s="228">
        <v>1001</v>
      </c>
      <c r="C33" s="212" t="s">
        <v>89</v>
      </c>
      <c r="D33" s="193">
        <f>ROUNDDOWN($B$33*0.95,0)</f>
        <v>950</v>
      </c>
      <c r="E33" s="188" t="s">
        <v>83</v>
      </c>
      <c r="F33" s="188" t="s">
        <v>83</v>
      </c>
      <c r="G33" s="194">
        <f>ROUNDUP($B$33*1.05,0)</f>
        <v>1052</v>
      </c>
      <c r="H33" s="190" t="s">
        <v>117</v>
      </c>
      <c r="I33" s="141"/>
      <c r="J33" s="11"/>
      <c r="K33" s="11"/>
      <c r="L33" s="11"/>
      <c r="M33" s="11"/>
    </row>
    <row r="34" spans="1:22" ht="21.95" customHeight="1" x14ac:dyDescent="0.3">
      <c r="A34" s="161" t="s">
        <v>22</v>
      </c>
      <c r="B34" s="228">
        <v>227</v>
      </c>
      <c r="C34" s="212" t="s">
        <v>89</v>
      </c>
      <c r="D34" s="193">
        <f>ROUNDDOWN($B$34*0.9,0)</f>
        <v>204</v>
      </c>
      <c r="E34" s="188" t="s">
        <v>83</v>
      </c>
      <c r="F34" s="188" t="s">
        <v>83</v>
      </c>
      <c r="G34" s="194">
        <f>ROUNDUP($B$34*1.1,0)</f>
        <v>250</v>
      </c>
      <c r="H34" s="190" t="s">
        <v>118</v>
      </c>
      <c r="I34" s="141"/>
      <c r="J34" s="11"/>
      <c r="K34" s="11"/>
      <c r="L34" s="11"/>
      <c r="M34" s="11"/>
    </row>
    <row r="35" spans="1:22" ht="21.95" customHeight="1" x14ac:dyDescent="0.15">
      <c r="A35" s="161" t="s">
        <v>23</v>
      </c>
      <c r="B35" s="228">
        <v>83</v>
      </c>
      <c r="C35" s="212" t="s">
        <v>89</v>
      </c>
      <c r="D35" s="193">
        <f>ROUNDDOWN($B$35*0.9,0)</f>
        <v>74</v>
      </c>
      <c r="E35" s="188" t="s">
        <v>83</v>
      </c>
      <c r="F35" s="188" t="s">
        <v>83</v>
      </c>
      <c r="G35" s="194">
        <f>ROUNDUP($B$35*1.1,0)</f>
        <v>92</v>
      </c>
      <c r="H35" s="190" t="s">
        <v>119</v>
      </c>
      <c r="I35" s="11"/>
      <c r="J35" s="11"/>
      <c r="K35" s="11"/>
      <c r="L35" s="11"/>
      <c r="M35" s="11"/>
    </row>
    <row r="36" spans="1:22" ht="18.75" x14ac:dyDescent="0.45">
      <c r="A36" s="143"/>
      <c r="B36" s="144"/>
      <c r="C36" s="144"/>
      <c r="D36" s="145"/>
      <c r="E36" s="146"/>
      <c r="F36" s="146"/>
      <c r="G36" s="147"/>
      <c r="H36" s="144"/>
      <c r="I36" s="11"/>
      <c r="J36" s="11"/>
      <c r="K36" s="11"/>
      <c r="L36" s="11"/>
      <c r="M36" s="11"/>
    </row>
    <row r="37" spans="1:22" s="153" customFormat="1" ht="18.75" x14ac:dyDescent="0.45">
      <c r="A37" s="148"/>
      <c r="B37" s="149"/>
      <c r="C37" s="149"/>
      <c r="D37" s="150"/>
      <c r="E37" s="151"/>
      <c r="F37" s="151"/>
      <c r="G37" s="152"/>
      <c r="H37" s="149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8.75" x14ac:dyDescent="0.45">
      <c r="A38" s="148"/>
      <c r="B38" s="154"/>
      <c r="C38" s="154"/>
      <c r="D38" s="150"/>
      <c r="E38" s="151"/>
      <c r="F38" s="151"/>
      <c r="G38" s="152"/>
      <c r="H38" s="149"/>
    </row>
    <row r="39" spans="1:22" ht="18.75" x14ac:dyDescent="0.45">
      <c r="A39" s="155"/>
      <c r="B39" s="156"/>
      <c r="C39" s="156"/>
    </row>
  </sheetData>
  <mergeCells count="2">
    <mergeCell ref="A1:H1"/>
    <mergeCell ref="D2:G2"/>
  </mergeCells>
  <phoneticPr fontId="21"/>
  <printOptions horizontalCentered="1"/>
  <pageMargins left="0.196850393700787" right="0.196850393700787" top="0.89" bottom="0.196850393700787" header="0.27559055118110198" footer="0.31496062992126"/>
  <pageSetup paperSize="9" scale="8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63BB8-94B9-46EE-BEFC-8E6B22054D3F}">
  <sheetPr codeName="Sheet1"/>
  <dimension ref="A1:Q20"/>
  <sheetViews>
    <sheetView zoomScale="70" zoomScaleNormal="70" zoomScaleSheetLayoutView="70" workbookViewId="0">
      <selection activeCell="L8" sqref="L8"/>
    </sheetView>
  </sheetViews>
  <sheetFormatPr defaultColWidth="9" defaultRowHeight="13.5" x14ac:dyDescent="0.15"/>
  <cols>
    <col min="1" max="1" width="3.75" style="11" customWidth="1"/>
    <col min="2" max="2" width="10.125" style="11" customWidth="1"/>
    <col min="3" max="3" width="10.5" style="11" customWidth="1"/>
    <col min="4" max="4" width="9.875" style="11" customWidth="1"/>
    <col min="5" max="5" width="10.5" style="11" customWidth="1"/>
    <col min="6" max="6" width="9.625" style="11" customWidth="1"/>
    <col min="7" max="7" width="10.25" style="11" customWidth="1"/>
    <col min="8" max="8" width="9.5" style="11" customWidth="1"/>
    <col min="9" max="9" width="9.75" style="11" customWidth="1"/>
    <col min="10" max="10" width="10.375" style="11" customWidth="1"/>
    <col min="11" max="11" width="6.875" style="11" customWidth="1"/>
    <col min="12" max="12" width="9.75" style="11" customWidth="1"/>
    <col min="13" max="13" width="6.75" style="11" customWidth="1"/>
    <col min="14" max="15" width="2.625" style="11" customWidth="1"/>
    <col min="16" max="16" width="10.125" style="11" customWidth="1"/>
    <col min="17" max="16384" width="9" style="11"/>
  </cols>
  <sheetData>
    <row r="1" spans="1:17" ht="20.100000000000001" customHeight="1" x14ac:dyDescent="0.15">
      <c r="F1" s="92" t="s">
        <v>1</v>
      </c>
    </row>
    <row r="2" spans="1:17" ht="15.95" customHeight="1" x14ac:dyDescent="0.25">
      <c r="A2" s="93" t="s">
        <v>24</v>
      </c>
      <c r="B2" s="94" t="s">
        <v>25</v>
      </c>
      <c r="C2" s="94" t="s">
        <v>26</v>
      </c>
      <c r="D2" s="95" t="s">
        <v>27</v>
      </c>
      <c r="E2" s="96" t="s">
        <v>37</v>
      </c>
      <c r="F2" s="94" t="s">
        <v>28</v>
      </c>
      <c r="G2" s="28" t="s">
        <v>29</v>
      </c>
      <c r="H2" s="94" t="s">
        <v>30</v>
      </c>
      <c r="I2" s="94" t="s">
        <v>31</v>
      </c>
      <c r="J2" s="97" t="s">
        <v>32</v>
      </c>
      <c r="K2" s="25" t="s">
        <v>0</v>
      </c>
      <c r="L2" s="98" t="s">
        <v>52</v>
      </c>
      <c r="M2" s="99" t="s">
        <v>33</v>
      </c>
      <c r="N2" s="17" t="s">
        <v>34</v>
      </c>
      <c r="O2" s="16" t="s">
        <v>35</v>
      </c>
      <c r="P2" s="13" t="s">
        <v>121</v>
      </c>
    </row>
    <row r="3" spans="1:17" ht="15.95" customHeight="1" x14ac:dyDescent="0.25">
      <c r="A3" s="21">
        <v>5</v>
      </c>
      <c r="B3" s="258">
        <v>143.88888888888886</v>
      </c>
      <c r="C3" s="258">
        <v>145.1</v>
      </c>
      <c r="D3" s="257">
        <v>144.97499999999999</v>
      </c>
      <c r="E3" s="257">
        <v>145.19</v>
      </c>
      <c r="F3" s="258">
        <v>144.41166666666669</v>
      </c>
      <c r="G3" s="258">
        <v>145.02500000000001</v>
      </c>
      <c r="H3" s="258">
        <v>144.5</v>
      </c>
      <c r="I3" s="258"/>
      <c r="J3" s="258"/>
      <c r="K3" s="19">
        <v>145</v>
      </c>
      <c r="L3" s="18">
        <f>AVERAGE(B3:J3)</f>
        <v>144.7272222222222</v>
      </c>
      <c r="M3" s="18">
        <f t="shared" ref="M3:M20" si="0">MAX(B3:J3)-MIN(B3:J3)</f>
        <v>1.3011111111111404</v>
      </c>
      <c r="N3" s="17">
        <v>143</v>
      </c>
      <c r="O3" s="16">
        <v>147</v>
      </c>
      <c r="P3" s="15">
        <f>L3/L3*100</f>
        <v>100</v>
      </c>
    </row>
    <row r="4" spans="1:17" ht="15.95" customHeight="1" x14ac:dyDescent="0.25">
      <c r="A4" s="21">
        <v>6</v>
      </c>
      <c r="B4" s="258">
        <v>144.01428571428573</v>
      </c>
      <c r="C4" s="258">
        <v>145.38043478260866</v>
      </c>
      <c r="D4" s="257">
        <v>144.83125000000001</v>
      </c>
      <c r="E4" s="257">
        <v>144.87899999999999</v>
      </c>
      <c r="F4" s="258">
        <v>144.76166666666668</v>
      </c>
      <c r="G4" s="258">
        <v>144.87</v>
      </c>
      <c r="H4" s="258">
        <v>144.69999999999999</v>
      </c>
      <c r="I4" s="258">
        <v>144.43</v>
      </c>
      <c r="J4" s="258">
        <v>143.84210526315789</v>
      </c>
      <c r="K4" s="19">
        <v>145</v>
      </c>
      <c r="L4" s="18">
        <f>AVERAGE(B4:J4)</f>
        <v>144.63430471407989</v>
      </c>
      <c r="M4" s="18">
        <f t="shared" si="0"/>
        <v>1.5383295194507696</v>
      </c>
      <c r="N4" s="17">
        <v>143</v>
      </c>
      <c r="O4" s="16">
        <v>147</v>
      </c>
      <c r="P4" s="15">
        <f>L4/L$3*100</f>
        <v>99.935798181768703</v>
      </c>
    </row>
    <row r="5" spans="1:17" ht="15.95" customHeight="1" x14ac:dyDescent="0.25">
      <c r="A5" s="21">
        <v>7</v>
      </c>
      <c r="B5" s="258">
        <v>143.80909090909091</v>
      </c>
      <c r="C5" s="258">
        <v>145.23333333333332</v>
      </c>
      <c r="D5" s="257">
        <v>144.53157894736799</v>
      </c>
      <c r="E5" s="257">
        <v>144.73699999999999</v>
      </c>
      <c r="F5" s="258">
        <v>144.31217391304347</v>
      </c>
      <c r="G5" s="258">
        <v>144.559</v>
      </c>
      <c r="H5" s="258">
        <v>144.69999999999999</v>
      </c>
      <c r="I5" s="258">
        <v>144.86000000000001</v>
      </c>
      <c r="J5" s="258">
        <v>143.80000000000001</v>
      </c>
      <c r="K5" s="19">
        <v>145</v>
      </c>
      <c r="L5" s="18">
        <f>AVERAGE(B5:J5)</f>
        <v>144.50468634475953</v>
      </c>
      <c r="M5" s="18">
        <f t="shared" si="0"/>
        <v>1.4333333333333087</v>
      </c>
      <c r="N5" s="17">
        <v>143</v>
      </c>
      <c r="O5" s="16">
        <v>147</v>
      </c>
      <c r="P5" s="15">
        <f>L5/L$3*100</f>
        <v>99.846237719452006</v>
      </c>
    </row>
    <row r="6" spans="1:17" ht="15.95" customHeight="1" x14ac:dyDescent="0.25">
      <c r="A6" s="21">
        <v>8</v>
      </c>
      <c r="B6" s="258">
        <v>143.96500000000003</v>
      </c>
      <c r="C6" s="258">
        <v>145.22471910112355</v>
      </c>
      <c r="D6" s="257">
        <v>144.53125</v>
      </c>
      <c r="E6" s="274">
        <v>144.59399999999999</v>
      </c>
      <c r="F6" s="258">
        <v>144.35583333333338</v>
      </c>
      <c r="G6" s="258">
        <v>144.36099999999999</v>
      </c>
      <c r="H6" s="258">
        <v>144.6</v>
      </c>
      <c r="I6" s="258">
        <v>144.36000000000001</v>
      </c>
      <c r="J6" s="258">
        <v>143.72222222222223</v>
      </c>
      <c r="K6" s="19">
        <v>145</v>
      </c>
      <c r="L6" s="18">
        <f>AVERAGE(B6:J6)</f>
        <v>144.41266940629768</v>
      </c>
      <c r="M6" s="18">
        <f t="shared" si="0"/>
        <v>1.5024968789013258</v>
      </c>
      <c r="N6" s="17">
        <v>143</v>
      </c>
      <c r="O6" s="16">
        <v>147</v>
      </c>
      <c r="P6" s="15">
        <f t="shared" ref="P6:P20" si="1">L6/L$3*100</f>
        <v>99.782658154357762</v>
      </c>
    </row>
    <row r="7" spans="1:17" ht="15.95" customHeight="1" x14ac:dyDescent="0.25">
      <c r="A7" s="21">
        <v>9</v>
      </c>
      <c r="B7" s="258">
        <v>143.96</v>
      </c>
      <c r="C7" s="258">
        <v>145.03473684210525</v>
      </c>
      <c r="D7" s="267">
        <v>144.42222222222222</v>
      </c>
      <c r="E7" s="257">
        <v>144.22800000000001</v>
      </c>
      <c r="F7" s="258">
        <v>143.8890476190476</v>
      </c>
      <c r="G7" s="258">
        <v>144.85300000000001</v>
      </c>
      <c r="H7" s="258">
        <v>144.5</v>
      </c>
      <c r="I7" s="258">
        <v>144.28</v>
      </c>
      <c r="J7" s="258">
        <v>143.84615384615384</v>
      </c>
      <c r="K7" s="19">
        <v>145</v>
      </c>
      <c r="L7" s="18">
        <f>AVERAGE(B7:J7)</f>
        <v>144.33479561439208</v>
      </c>
      <c r="M7" s="18">
        <f t="shared" si="0"/>
        <v>1.1885829959514069</v>
      </c>
      <c r="N7" s="17">
        <v>143</v>
      </c>
      <c r="O7" s="16">
        <v>147</v>
      </c>
      <c r="P7" s="15">
        <f t="shared" si="1"/>
        <v>99.728850867304303</v>
      </c>
    </row>
    <row r="8" spans="1:17" ht="15.95" customHeight="1" x14ac:dyDescent="0.25">
      <c r="A8" s="21">
        <v>10</v>
      </c>
      <c r="B8" s="130"/>
      <c r="C8" s="130"/>
      <c r="D8" s="133"/>
      <c r="E8" s="133"/>
      <c r="F8" s="130"/>
      <c r="G8" s="130"/>
      <c r="H8" s="130"/>
      <c r="I8" s="130"/>
      <c r="J8" s="130"/>
      <c r="K8" s="19">
        <v>145</v>
      </c>
      <c r="L8" s="18"/>
      <c r="M8" s="18">
        <f t="shared" si="0"/>
        <v>0</v>
      </c>
      <c r="N8" s="17">
        <v>143</v>
      </c>
      <c r="O8" s="16">
        <v>147</v>
      </c>
      <c r="P8" s="15">
        <f t="shared" si="1"/>
        <v>0</v>
      </c>
    </row>
    <row r="9" spans="1:17" ht="15.95" customHeight="1" x14ac:dyDescent="0.25">
      <c r="A9" s="21">
        <v>11</v>
      </c>
      <c r="B9" s="22"/>
      <c r="C9" s="22"/>
      <c r="D9" s="18"/>
      <c r="E9" s="22"/>
      <c r="F9" s="22"/>
      <c r="G9" s="22"/>
      <c r="H9" s="22"/>
      <c r="I9" s="22"/>
      <c r="J9" s="22"/>
      <c r="K9" s="19">
        <v>145</v>
      </c>
      <c r="L9" s="18"/>
      <c r="M9" s="18">
        <f t="shared" si="0"/>
        <v>0</v>
      </c>
      <c r="N9" s="17">
        <v>143</v>
      </c>
      <c r="O9" s="16">
        <v>147</v>
      </c>
      <c r="P9" s="15">
        <f t="shared" si="1"/>
        <v>0</v>
      </c>
    </row>
    <row r="10" spans="1:17" ht="15.95" customHeight="1" x14ac:dyDescent="0.25">
      <c r="A10" s="21">
        <v>12</v>
      </c>
      <c r="B10" s="22"/>
      <c r="C10" s="22"/>
      <c r="D10" s="18"/>
      <c r="E10" s="22"/>
      <c r="F10" s="22"/>
      <c r="G10" s="22"/>
      <c r="H10" s="22"/>
      <c r="I10" s="22"/>
      <c r="J10" s="22"/>
      <c r="K10" s="19">
        <v>145</v>
      </c>
      <c r="L10" s="18"/>
      <c r="M10" s="18">
        <f t="shared" si="0"/>
        <v>0</v>
      </c>
      <c r="N10" s="17">
        <v>143</v>
      </c>
      <c r="O10" s="16">
        <v>147</v>
      </c>
      <c r="P10" s="15">
        <f t="shared" si="1"/>
        <v>0</v>
      </c>
    </row>
    <row r="11" spans="1:17" ht="15.95" customHeight="1" x14ac:dyDescent="0.25">
      <c r="A11" s="21">
        <v>1</v>
      </c>
      <c r="B11" s="22"/>
      <c r="C11" s="22"/>
      <c r="D11" s="18"/>
      <c r="E11" s="22"/>
      <c r="F11" s="22"/>
      <c r="G11" s="22"/>
      <c r="H11" s="22"/>
      <c r="I11" s="22"/>
      <c r="J11" s="22"/>
      <c r="K11" s="19">
        <v>145</v>
      </c>
      <c r="L11" s="18"/>
      <c r="M11" s="18">
        <f t="shared" si="0"/>
        <v>0</v>
      </c>
      <c r="N11" s="17">
        <v>143</v>
      </c>
      <c r="O11" s="16">
        <v>147</v>
      </c>
      <c r="P11" s="15">
        <f t="shared" si="1"/>
        <v>0</v>
      </c>
    </row>
    <row r="12" spans="1:17" ht="15.95" customHeight="1" x14ac:dyDescent="0.25">
      <c r="A12" s="21">
        <v>2</v>
      </c>
      <c r="B12" s="22"/>
      <c r="C12" s="22"/>
      <c r="D12" s="18"/>
      <c r="E12" s="22"/>
      <c r="F12" s="22"/>
      <c r="G12" s="22"/>
      <c r="H12" s="22"/>
      <c r="I12" s="22"/>
      <c r="J12" s="22"/>
      <c r="K12" s="19">
        <v>145</v>
      </c>
      <c r="L12" s="18"/>
      <c r="M12" s="18">
        <f t="shared" si="0"/>
        <v>0</v>
      </c>
      <c r="N12" s="17">
        <v>143</v>
      </c>
      <c r="O12" s="16">
        <v>147</v>
      </c>
      <c r="P12" s="15">
        <f t="shared" si="1"/>
        <v>0</v>
      </c>
    </row>
    <row r="13" spans="1:17" ht="15.95" customHeight="1" x14ac:dyDescent="0.25">
      <c r="A13" s="21">
        <v>3</v>
      </c>
      <c r="B13" s="22"/>
      <c r="C13" s="22"/>
      <c r="D13" s="18"/>
      <c r="E13" s="22"/>
      <c r="F13" s="22"/>
      <c r="G13" s="22"/>
      <c r="H13" s="22"/>
      <c r="I13" s="22"/>
      <c r="J13" s="22"/>
      <c r="K13" s="19">
        <v>145</v>
      </c>
      <c r="L13" s="18"/>
      <c r="M13" s="18">
        <f t="shared" si="0"/>
        <v>0</v>
      </c>
      <c r="N13" s="17">
        <v>143</v>
      </c>
      <c r="O13" s="16">
        <v>147</v>
      </c>
      <c r="P13" s="15">
        <f t="shared" si="1"/>
        <v>0</v>
      </c>
    </row>
    <row r="14" spans="1:17" ht="15.95" customHeight="1" x14ac:dyDescent="0.25">
      <c r="A14" s="21">
        <v>4</v>
      </c>
      <c r="B14" s="22"/>
      <c r="C14" s="22"/>
      <c r="D14" s="18"/>
      <c r="E14" s="22"/>
      <c r="F14" s="22"/>
      <c r="G14" s="22"/>
      <c r="H14" s="22"/>
      <c r="I14" s="22"/>
      <c r="J14" s="22"/>
      <c r="K14" s="19">
        <v>145</v>
      </c>
      <c r="L14" s="18"/>
      <c r="M14" s="18">
        <f t="shared" si="0"/>
        <v>0</v>
      </c>
      <c r="N14" s="17">
        <v>143</v>
      </c>
      <c r="O14" s="16">
        <v>147</v>
      </c>
      <c r="P14" s="15">
        <f t="shared" si="1"/>
        <v>0</v>
      </c>
    </row>
    <row r="15" spans="1:17" ht="15.95" customHeight="1" x14ac:dyDescent="0.25">
      <c r="A15" s="21">
        <v>5</v>
      </c>
      <c r="B15" s="22"/>
      <c r="C15" s="22"/>
      <c r="D15" s="18"/>
      <c r="E15" s="22"/>
      <c r="F15" s="22"/>
      <c r="G15" s="22"/>
      <c r="H15" s="22"/>
      <c r="I15" s="22"/>
      <c r="J15" s="22"/>
      <c r="K15" s="19">
        <v>145</v>
      </c>
      <c r="L15" s="18"/>
      <c r="M15" s="18">
        <f t="shared" si="0"/>
        <v>0</v>
      </c>
      <c r="N15" s="17">
        <v>143</v>
      </c>
      <c r="O15" s="16">
        <v>147</v>
      </c>
      <c r="P15" s="15">
        <f t="shared" si="1"/>
        <v>0</v>
      </c>
      <c r="Q15" s="14"/>
    </row>
    <row r="16" spans="1:17" ht="15.95" customHeight="1" x14ac:dyDescent="0.25">
      <c r="A16" s="21">
        <v>6</v>
      </c>
      <c r="B16" s="22"/>
      <c r="C16" s="22"/>
      <c r="D16" s="18"/>
      <c r="E16" s="22"/>
      <c r="F16" s="22"/>
      <c r="G16" s="22"/>
      <c r="H16" s="22"/>
      <c r="I16" s="22"/>
      <c r="J16" s="22"/>
      <c r="K16" s="19">
        <v>145</v>
      </c>
      <c r="L16" s="18"/>
      <c r="M16" s="18">
        <f t="shared" si="0"/>
        <v>0</v>
      </c>
      <c r="N16" s="17">
        <v>143</v>
      </c>
      <c r="O16" s="16">
        <v>147</v>
      </c>
      <c r="P16" s="15">
        <f t="shared" si="1"/>
        <v>0</v>
      </c>
      <c r="Q16" s="14"/>
    </row>
    <row r="17" spans="1:17" ht="15.95" customHeight="1" x14ac:dyDescent="0.25">
      <c r="A17" s="21">
        <v>7</v>
      </c>
      <c r="B17" s="20"/>
      <c r="C17" s="20"/>
      <c r="D17" s="20"/>
      <c r="E17" s="20"/>
      <c r="F17" s="20"/>
      <c r="G17" s="20"/>
      <c r="H17" s="20"/>
      <c r="I17" s="20"/>
      <c r="J17" s="20"/>
      <c r="K17" s="19">
        <v>145</v>
      </c>
      <c r="L17" s="18"/>
      <c r="M17" s="18">
        <f t="shared" si="0"/>
        <v>0</v>
      </c>
      <c r="N17" s="17">
        <v>143</v>
      </c>
      <c r="O17" s="16">
        <v>147</v>
      </c>
      <c r="P17" s="15">
        <f t="shared" si="1"/>
        <v>0</v>
      </c>
      <c r="Q17" s="14"/>
    </row>
    <row r="18" spans="1:17" ht="15.95" customHeight="1" x14ac:dyDescent="0.25">
      <c r="A18" s="21">
        <v>8</v>
      </c>
      <c r="B18" s="20"/>
      <c r="C18" s="20"/>
      <c r="D18" s="20"/>
      <c r="E18" s="20"/>
      <c r="F18" s="20"/>
      <c r="G18" s="20"/>
      <c r="H18" s="20"/>
      <c r="I18" s="20"/>
      <c r="J18" s="20"/>
      <c r="K18" s="19">
        <v>145</v>
      </c>
      <c r="L18" s="18"/>
      <c r="M18" s="18">
        <f t="shared" si="0"/>
        <v>0</v>
      </c>
      <c r="N18" s="17">
        <v>143</v>
      </c>
      <c r="O18" s="16">
        <v>147</v>
      </c>
      <c r="P18" s="15">
        <f t="shared" si="1"/>
        <v>0</v>
      </c>
      <c r="Q18" s="14"/>
    </row>
    <row r="19" spans="1:17" ht="15.95" customHeight="1" x14ac:dyDescent="0.25">
      <c r="A19" s="21">
        <v>9</v>
      </c>
      <c r="B19" s="20"/>
      <c r="C19" s="20"/>
      <c r="D19" s="20"/>
      <c r="E19" s="20"/>
      <c r="F19" s="20"/>
      <c r="G19" s="20"/>
      <c r="H19" s="20"/>
      <c r="I19" s="20"/>
      <c r="J19" s="20"/>
      <c r="K19" s="19">
        <v>145</v>
      </c>
      <c r="L19" s="18"/>
      <c r="M19" s="18">
        <f t="shared" si="0"/>
        <v>0</v>
      </c>
      <c r="N19" s="17">
        <v>143</v>
      </c>
      <c r="O19" s="16">
        <v>147</v>
      </c>
      <c r="P19" s="15">
        <f t="shared" si="1"/>
        <v>0</v>
      </c>
      <c r="Q19" s="14"/>
    </row>
    <row r="20" spans="1:17" ht="15.95" customHeight="1" x14ac:dyDescent="0.25">
      <c r="A20" s="21">
        <v>10</v>
      </c>
      <c r="B20" s="20"/>
      <c r="C20" s="12"/>
      <c r="D20" s="12"/>
      <c r="E20" s="12"/>
      <c r="F20" s="12"/>
      <c r="G20" s="12"/>
      <c r="H20" s="12"/>
      <c r="I20" s="12"/>
      <c r="J20" s="12"/>
      <c r="K20" s="19">
        <v>145</v>
      </c>
      <c r="L20" s="18"/>
      <c r="M20" s="18">
        <f t="shared" si="0"/>
        <v>0</v>
      </c>
      <c r="N20" s="17">
        <v>143</v>
      </c>
      <c r="O20" s="16">
        <v>147</v>
      </c>
      <c r="P20" s="15">
        <f t="shared" si="1"/>
        <v>0</v>
      </c>
      <c r="Q20" s="14"/>
    </row>
  </sheetData>
  <phoneticPr fontId="2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6620D-2D19-4C91-B6C7-F5A2BE4206FC}">
  <sheetPr codeName="Sheet2"/>
  <dimension ref="A1:R21"/>
  <sheetViews>
    <sheetView zoomScale="70" zoomScaleNormal="70" workbookViewId="0">
      <selection activeCell="L8" sqref="L8"/>
    </sheetView>
  </sheetViews>
  <sheetFormatPr defaultColWidth="9" defaultRowHeight="13.5" x14ac:dyDescent="0.15"/>
  <cols>
    <col min="1" max="1" width="3.625" customWidth="1"/>
    <col min="2" max="2" width="8.125" customWidth="1"/>
    <col min="4" max="4" width="8.75" customWidth="1"/>
    <col min="5" max="5" width="10.5" customWidth="1"/>
    <col min="6" max="7" width="8.75" customWidth="1"/>
    <col min="8" max="8" width="10.625" customWidth="1"/>
    <col min="9" max="10" width="8.625" customWidth="1"/>
    <col min="11" max="11" width="6.875" customWidth="1"/>
    <col min="12" max="12" width="9.75" customWidth="1"/>
    <col min="13" max="13" width="8.25" customWidth="1"/>
    <col min="14" max="15" width="2.625" customWidth="1"/>
    <col min="16" max="16" width="10.125" customWidth="1"/>
  </cols>
  <sheetData>
    <row r="1" spans="1:18" ht="20.100000000000001" customHeight="1" x14ac:dyDescent="0.15">
      <c r="F1" s="106" t="s">
        <v>2</v>
      </c>
    </row>
    <row r="2" spans="1:18" s="119" customFormat="1" ht="15.95" customHeight="1" x14ac:dyDescent="0.25">
      <c r="A2" s="107" t="s">
        <v>24</v>
      </c>
      <c r="B2" s="108" t="s">
        <v>25</v>
      </c>
      <c r="C2" s="108" t="s">
        <v>26</v>
      </c>
      <c r="D2" s="109" t="s">
        <v>27</v>
      </c>
      <c r="E2" s="110" t="s">
        <v>37</v>
      </c>
      <c r="F2" s="108" t="s">
        <v>28</v>
      </c>
      <c r="G2" s="111" t="s">
        <v>29</v>
      </c>
      <c r="H2" s="108" t="s">
        <v>30</v>
      </c>
      <c r="I2" s="108" t="s">
        <v>31</v>
      </c>
      <c r="J2" s="112" t="s">
        <v>32</v>
      </c>
      <c r="K2" s="113" t="s">
        <v>0</v>
      </c>
      <c r="L2" s="114" t="s">
        <v>52</v>
      </c>
      <c r="M2" s="115" t="s">
        <v>33</v>
      </c>
      <c r="N2" s="116" t="s">
        <v>34</v>
      </c>
      <c r="O2" s="117" t="s">
        <v>35</v>
      </c>
      <c r="P2" s="118" t="s">
        <v>121</v>
      </c>
      <c r="Q2"/>
      <c r="R2"/>
    </row>
    <row r="3" spans="1:18" s="119" customFormat="1" ht="15.95" customHeight="1" x14ac:dyDescent="0.25">
      <c r="A3" s="120">
        <v>5</v>
      </c>
      <c r="B3" s="256">
        <v>5.4727777777777771</v>
      </c>
      <c r="C3" s="256">
        <v>5.5120270270270249</v>
      </c>
      <c r="D3" s="90">
        <v>5.4887499999999996</v>
      </c>
      <c r="E3" s="90">
        <v>5.4950000000000001</v>
      </c>
      <c r="F3" s="256">
        <v>5.5220000000000002</v>
      </c>
      <c r="G3" s="256">
        <v>5.5289999999999999</v>
      </c>
      <c r="H3" s="256">
        <v>5.5</v>
      </c>
      <c r="I3" s="256"/>
      <c r="J3" s="256"/>
      <c r="K3" s="121">
        <v>5.5</v>
      </c>
      <c r="L3" s="122">
        <f>AVERAGE(B3:J3)</f>
        <v>5.5027935435435422</v>
      </c>
      <c r="M3" s="122">
        <f t="shared" ref="M3:M20" si="0">MAX(B3:J3)-MIN(B3:J3)</f>
        <v>5.622222222222284E-2</v>
      </c>
      <c r="N3" s="116">
        <v>5.3</v>
      </c>
      <c r="O3" s="117">
        <v>5.7</v>
      </c>
      <c r="P3" s="123">
        <f>L3/L3*100</f>
        <v>100</v>
      </c>
    </row>
    <row r="4" spans="1:18" s="119" customFormat="1" ht="15.95" customHeight="1" x14ac:dyDescent="0.25">
      <c r="A4" s="120">
        <v>6</v>
      </c>
      <c r="B4" s="256">
        <v>5.4752380952380957</v>
      </c>
      <c r="C4" s="256">
        <v>5.5183695652173892</v>
      </c>
      <c r="D4" s="90">
        <v>5.4833333333333334</v>
      </c>
      <c r="E4" s="90">
        <v>5.4859999999999998</v>
      </c>
      <c r="F4" s="256">
        <v>5.518583333333333</v>
      </c>
      <c r="G4" s="256">
        <v>5.5259999999999998</v>
      </c>
      <c r="H4" s="256">
        <v>5.51</v>
      </c>
      <c r="I4" s="256">
        <v>5.49</v>
      </c>
      <c r="J4" s="256">
        <v>5.4421052631578961</v>
      </c>
      <c r="K4" s="121">
        <v>5.5</v>
      </c>
      <c r="L4" s="122">
        <f>AVERAGE(B4:J4)</f>
        <v>5.4944032878088951</v>
      </c>
      <c r="M4" s="122">
        <f t="shared" si="0"/>
        <v>8.389473684210369E-2</v>
      </c>
      <c r="N4" s="116">
        <v>5.3</v>
      </c>
      <c r="O4" s="117">
        <v>5.7</v>
      </c>
      <c r="P4" s="125">
        <f>L4/L$3*100</f>
        <v>99.847527339191359</v>
      </c>
    </row>
    <row r="5" spans="1:18" s="119" customFormat="1" ht="15.95" customHeight="1" x14ac:dyDescent="0.25">
      <c r="A5" s="120">
        <v>7</v>
      </c>
      <c r="B5" s="256">
        <v>5.4727272727272727</v>
      </c>
      <c r="C5" s="256">
        <v>5.5126086956521734</v>
      </c>
      <c r="D5" s="90">
        <v>5.4876190476190496</v>
      </c>
      <c r="E5" s="90">
        <v>5.5049999999999999</v>
      </c>
      <c r="F5" s="256">
        <v>5.5099166666666664</v>
      </c>
      <c r="G5" s="256">
        <v>5.5110000000000001</v>
      </c>
      <c r="H5" s="256">
        <v>5.5</v>
      </c>
      <c r="I5" s="256">
        <v>5.5</v>
      </c>
      <c r="J5" s="256">
        <v>5.4266666666666667</v>
      </c>
      <c r="K5" s="121">
        <v>5.5</v>
      </c>
      <c r="L5" s="122">
        <f>AVERAGE(B5:J5)</f>
        <v>5.4917264832590922</v>
      </c>
      <c r="M5" s="122">
        <f t="shared" si="0"/>
        <v>8.5942028985506624E-2</v>
      </c>
      <c r="N5" s="116">
        <v>5.3</v>
      </c>
      <c r="O5" s="117">
        <v>5.7</v>
      </c>
      <c r="P5" s="125">
        <f>L5/L$3*100</f>
        <v>99.79888287291034</v>
      </c>
    </row>
    <row r="6" spans="1:18" s="119" customFormat="1" ht="15.95" customHeight="1" x14ac:dyDescent="0.25">
      <c r="A6" s="120">
        <v>8</v>
      </c>
      <c r="B6" s="256">
        <v>5.4805000000000001</v>
      </c>
      <c r="C6" s="256">
        <v>5.5023333333333326</v>
      </c>
      <c r="D6" s="90">
        <v>5.4783333333333299</v>
      </c>
      <c r="E6" s="275">
        <v>5.5</v>
      </c>
      <c r="F6" s="256">
        <v>5.5038749999999999</v>
      </c>
      <c r="G6" s="256">
        <v>5.508</v>
      </c>
      <c r="H6" s="256">
        <v>5.5</v>
      </c>
      <c r="I6" s="256">
        <v>5.49</v>
      </c>
      <c r="J6" s="256">
        <v>5.4611111111111121</v>
      </c>
      <c r="K6" s="121">
        <v>5.5</v>
      </c>
      <c r="L6" s="122">
        <f>AVERAGE(B6:J6)</f>
        <v>5.4915725308641976</v>
      </c>
      <c r="M6" s="122">
        <f t="shared" si="0"/>
        <v>4.688888888888787E-2</v>
      </c>
      <c r="N6" s="116">
        <v>5.3</v>
      </c>
      <c r="O6" s="117">
        <v>5.7</v>
      </c>
      <c r="P6" s="125">
        <f t="shared" ref="P6:P20" si="1">L6/L$3*100</f>
        <v>99.796085159463956</v>
      </c>
    </row>
    <row r="7" spans="1:18" s="119" customFormat="1" ht="15.95" customHeight="1" x14ac:dyDescent="0.25">
      <c r="A7" s="120">
        <v>9</v>
      </c>
      <c r="B7" s="256">
        <v>5.4690000000000003</v>
      </c>
      <c r="C7" s="256">
        <v>5.4904255319148962</v>
      </c>
      <c r="D7" s="90">
        <v>5.4824999999999999</v>
      </c>
      <c r="E7" s="90">
        <v>5.47</v>
      </c>
      <c r="F7" s="256">
        <v>5.4795217391304343</v>
      </c>
      <c r="G7" s="256">
        <v>5.5250000000000004</v>
      </c>
      <c r="H7" s="256">
        <v>5.5</v>
      </c>
      <c r="I7" s="256">
        <v>5.49</v>
      </c>
      <c r="J7" s="256">
        <v>5.4692307692307702</v>
      </c>
      <c r="K7" s="121">
        <v>5.5</v>
      </c>
      <c r="L7" s="122">
        <f>AVERAGE(B7:J7)</f>
        <v>5.4861864489195664</v>
      </c>
      <c r="M7" s="122">
        <f t="shared" si="0"/>
        <v>5.600000000000005E-2</v>
      </c>
      <c r="N7" s="116">
        <v>5.3</v>
      </c>
      <c r="O7" s="117">
        <v>5.7</v>
      </c>
      <c r="P7" s="125">
        <f t="shared" si="1"/>
        <v>99.698206111267595</v>
      </c>
    </row>
    <row r="8" spans="1:18" s="119" customFormat="1" ht="15.95" customHeight="1" x14ac:dyDescent="0.25">
      <c r="A8" s="120">
        <v>10</v>
      </c>
      <c r="B8" s="131"/>
      <c r="C8" s="131"/>
      <c r="D8" s="134"/>
      <c r="E8" s="136"/>
      <c r="F8" s="131"/>
      <c r="G8" s="131"/>
      <c r="H8" s="131"/>
      <c r="I8" s="131"/>
      <c r="J8" s="131"/>
      <c r="K8" s="121">
        <v>5.5</v>
      </c>
      <c r="L8" s="122"/>
      <c r="M8" s="122">
        <f t="shared" si="0"/>
        <v>0</v>
      </c>
      <c r="N8" s="116">
        <v>5.3</v>
      </c>
      <c r="O8" s="117">
        <v>5.7</v>
      </c>
      <c r="P8" s="125">
        <f t="shared" si="1"/>
        <v>0</v>
      </c>
    </row>
    <row r="9" spans="1:18" s="119" customFormat="1" ht="15.95" customHeight="1" x14ac:dyDescent="0.25">
      <c r="A9" s="120">
        <v>11</v>
      </c>
      <c r="B9" s="124"/>
      <c r="C9" s="124"/>
      <c r="D9" s="122"/>
      <c r="E9" s="124"/>
      <c r="F9" s="124"/>
      <c r="G9" s="124"/>
      <c r="H9" s="124"/>
      <c r="I9" s="124"/>
      <c r="J9" s="124"/>
      <c r="K9" s="121">
        <v>5.5</v>
      </c>
      <c r="L9" s="122"/>
      <c r="M9" s="122">
        <f t="shared" si="0"/>
        <v>0</v>
      </c>
      <c r="N9" s="116">
        <v>5.3</v>
      </c>
      <c r="O9" s="117">
        <v>5.7</v>
      </c>
      <c r="P9" s="125">
        <f t="shared" si="1"/>
        <v>0</v>
      </c>
    </row>
    <row r="10" spans="1:18" s="119" customFormat="1" ht="15.95" customHeight="1" x14ac:dyDescent="0.25">
      <c r="A10" s="120">
        <v>12</v>
      </c>
      <c r="B10" s="124"/>
      <c r="C10" s="124"/>
      <c r="D10" s="122"/>
      <c r="E10" s="124"/>
      <c r="F10" s="124"/>
      <c r="G10" s="124"/>
      <c r="H10" s="124"/>
      <c r="I10" s="124"/>
      <c r="J10" s="124"/>
      <c r="K10" s="121">
        <v>5.5</v>
      </c>
      <c r="L10" s="122"/>
      <c r="M10" s="122">
        <f t="shared" si="0"/>
        <v>0</v>
      </c>
      <c r="N10" s="116">
        <v>5.3</v>
      </c>
      <c r="O10" s="117">
        <v>5.7</v>
      </c>
      <c r="P10" s="125">
        <f t="shared" si="1"/>
        <v>0</v>
      </c>
    </row>
    <row r="11" spans="1:18" s="119" customFormat="1" ht="15.95" customHeight="1" x14ac:dyDescent="0.25">
      <c r="A11" s="120">
        <v>1</v>
      </c>
      <c r="B11" s="124"/>
      <c r="C11" s="124"/>
      <c r="D11" s="122"/>
      <c r="E11" s="124"/>
      <c r="F11" s="124"/>
      <c r="G11" s="124"/>
      <c r="H11" s="124"/>
      <c r="I11" s="124"/>
      <c r="J11" s="124"/>
      <c r="K11" s="121">
        <v>5.5</v>
      </c>
      <c r="L11" s="122"/>
      <c r="M11" s="122">
        <f t="shared" si="0"/>
        <v>0</v>
      </c>
      <c r="N11" s="116">
        <v>5.3</v>
      </c>
      <c r="O11" s="117">
        <v>5.7</v>
      </c>
      <c r="P11" s="125">
        <f t="shared" si="1"/>
        <v>0</v>
      </c>
    </row>
    <row r="12" spans="1:18" s="119" customFormat="1" ht="15.95" customHeight="1" x14ac:dyDescent="0.25">
      <c r="A12" s="120">
        <v>2</v>
      </c>
      <c r="B12" s="124"/>
      <c r="C12" s="124"/>
      <c r="D12" s="122"/>
      <c r="E12" s="124"/>
      <c r="F12" s="124"/>
      <c r="G12" s="124"/>
      <c r="H12" s="124"/>
      <c r="I12" s="124"/>
      <c r="J12" s="124"/>
      <c r="K12" s="121">
        <v>5.5</v>
      </c>
      <c r="L12" s="122"/>
      <c r="M12" s="122">
        <f t="shared" si="0"/>
        <v>0</v>
      </c>
      <c r="N12" s="116">
        <v>5.3</v>
      </c>
      <c r="O12" s="117">
        <v>5.7</v>
      </c>
      <c r="P12" s="125">
        <f t="shared" si="1"/>
        <v>0</v>
      </c>
    </row>
    <row r="13" spans="1:18" s="119" customFormat="1" ht="15.95" customHeight="1" x14ac:dyDescent="0.25">
      <c r="A13" s="120">
        <v>3</v>
      </c>
      <c r="B13" s="124"/>
      <c r="C13" s="124"/>
      <c r="D13" s="122"/>
      <c r="E13" s="124"/>
      <c r="F13" s="124"/>
      <c r="G13" s="124"/>
      <c r="H13" s="124"/>
      <c r="I13" s="124"/>
      <c r="J13" s="124"/>
      <c r="K13" s="121">
        <v>5.5</v>
      </c>
      <c r="L13" s="122"/>
      <c r="M13" s="122">
        <f t="shared" si="0"/>
        <v>0</v>
      </c>
      <c r="N13" s="116">
        <v>5.3</v>
      </c>
      <c r="O13" s="117">
        <v>5.7</v>
      </c>
      <c r="P13" s="125">
        <f t="shared" si="1"/>
        <v>0</v>
      </c>
    </row>
    <row r="14" spans="1:18" s="119" customFormat="1" ht="15.95" customHeight="1" x14ac:dyDescent="0.25">
      <c r="A14" s="120">
        <v>4</v>
      </c>
      <c r="B14" s="124"/>
      <c r="C14" s="124"/>
      <c r="D14" s="126"/>
      <c r="E14" s="124"/>
      <c r="F14" s="124"/>
      <c r="G14" s="124"/>
      <c r="H14" s="124"/>
      <c r="I14" s="124"/>
      <c r="J14" s="124"/>
      <c r="K14" s="121">
        <v>5.5</v>
      </c>
      <c r="L14" s="122"/>
      <c r="M14" s="122">
        <f t="shared" si="0"/>
        <v>0</v>
      </c>
      <c r="N14" s="116">
        <v>5.3</v>
      </c>
      <c r="O14" s="117">
        <v>5.7</v>
      </c>
      <c r="P14" s="125">
        <f t="shared" si="1"/>
        <v>0</v>
      </c>
    </row>
    <row r="15" spans="1:18" s="119" customFormat="1" ht="15.95" customHeight="1" x14ac:dyDescent="0.25">
      <c r="A15" s="120">
        <v>5</v>
      </c>
      <c r="B15" s="124"/>
      <c r="C15" s="124"/>
      <c r="D15" s="122"/>
      <c r="E15" s="124"/>
      <c r="F15" s="124"/>
      <c r="G15" s="124"/>
      <c r="H15" s="124"/>
      <c r="I15" s="124"/>
      <c r="J15" s="124"/>
      <c r="K15" s="121">
        <v>5.5</v>
      </c>
      <c r="L15" s="122"/>
      <c r="M15" s="122">
        <f t="shared" si="0"/>
        <v>0</v>
      </c>
      <c r="N15" s="116">
        <v>5.3</v>
      </c>
      <c r="O15" s="117">
        <v>5.7</v>
      </c>
      <c r="P15" s="125">
        <f t="shared" si="1"/>
        <v>0</v>
      </c>
      <c r="Q15" s="127"/>
    </row>
    <row r="16" spans="1:18" s="119" customFormat="1" ht="15.95" customHeight="1" x14ac:dyDescent="0.25">
      <c r="A16" s="120">
        <v>6</v>
      </c>
      <c r="B16" s="124"/>
      <c r="C16" s="124"/>
      <c r="D16" s="126"/>
      <c r="E16" s="124"/>
      <c r="F16" s="124"/>
      <c r="G16" s="124"/>
      <c r="H16" s="124"/>
      <c r="I16" s="124"/>
      <c r="J16" s="124"/>
      <c r="K16" s="121">
        <v>5.5</v>
      </c>
      <c r="L16" s="122"/>
      <c r="M16" s="122">
        <f t="shared" si="0"/>
        <v>0</v>
      </c>
      <c r="N16" s="116">
        <v>5.3</v>
      </c>
      <c r="O16" s="117">
        <v>5.7</v>
      </c>
      <c r="P16" s="125">
        <f t="shared" si="1"/>
        <v>0</v>
      </c>
      <c r="Q16" s="127"/>
    </row>
    <row r="17" spans="1:17" s="119" customFormat="1" ht="15.95" customHeight="1" x14ac:dyDescent="0.25">
      <c r="A17" s="120">
        <v>7</v>
      </c>
      <c r="B17" s="128"/>
      <c r="C17" s="128"/>
      <c r="D17" s="128"/>
      <c r="E17" s="128"/>
      <c r="F17" s="128"/>
      <c r="G17" s="128"/>
      <c r="H17" s="128"/>
      <c r="I17" s="128"/>
      <c r="J17" s="128"/>
      <c r="K17" s="121">
        <v>5.5</v>
      </c>
      <c r="L17" s="122"/>
      <c r="M17" s="122">
        <f t="shared" si="0"/>
        <v>0</v>
      </c>
      <c r="N17" s="116">
        <v>5.3</v>
      </c>
      <c r="O17" s="117">
        <v>5.7</v>
      </c>
      <c r="P17" s="125">
        <f t="shared" si="1"/>
        <v>0</v>
      </c>
      <c r="Q17" s="127"/>
    </row>
    <row r="18" spans="1:17" s="119" customFormat="1" ht="15.95" customHeight="1" x14ac:dyDescent="0.25">
      <c r="A18" s="120">
        <v>8</v>
      </c>
      <c r="B18" s="128"/>
      <c r="C18" s="128"/>
      <c r="D18" s="128"/>
      <c r="E18" s="128"/>
      <c r="F18" s="128"/>
      <c r="G18" s="128"/>
      <c r="H18" s="128"/>
      <c r="I18" s="128"/>
      <c r="J18" s="128"/>
      <c r="K18" s="121">
        <v>5.5</v>
      </c>
      <c r="L18" s="122"/>
      <c r="M18" s="122">
        <f t="shared" si="0"/>
        <v>0</v>
      </c>
      <c r="N18" s="116">
        <v>5.3</v>
      </c>
      <c r="O18" s="117">
        <v>5.7</v>
      </c>
      <c r="P18" s="125">
        <f t="shared" si="1"/>
        <v>0</v>
      </c>
      <c r="Q18" s="127"/>
    </row>
    <row r="19" spans="1:17" s="119" customFormat="1" ht="15.95" customHeight="1" x14ac:dyDescent="0.25">
      <c r="A19" s="120">
        <v>9</v>
      </c>
      <c r="B19" s="128"/>
      <c r="C19" s="128"/>
      <c r="D19" s="128"/>
      <c r="E19" s="128"/>
      <c r="F19" s="128"/>
      <c r="G19" s="128"/>
      <c r="H19" s="128"/>
      <c r="I19" s="128"/>
      <c r="J19" s="128"/>
      <c r="K19" s="121">
        <v>5.5</v>
      </c>
      <c r="L19" s="122"/>
      <c r="M19" s="122">
        <f t="shared" si="0"/>
        <v>0</v>
      </c>
      <c r="N19" s="116">
        <v>5.3</v>
      </c>
      <c r="O19" s="117">
        <v>5.7</v>
      </c>
      <c r="P19" s="125">
        <f t="shared" si="1"/>
        <v>0</v>
      </c>
      <c r="Q19" s="127"/>
    </row>
    <row r="20" spans="1:17" s="119" customFormat="1" ht="15.95" customHeight="1" x14ac:dyDescent="0.25">
      <c r="A20" s="120">
        <v>10</v>
      </c>
      <c r="B20" s="128"/>
      <c r="C20" s="129"/>
      <c r="D20" s="129"/>
      <c r="E20" s="129"/>
      <c r="F20" s="129"/>
      <c r="G20" s="129"/>
      <c r="H20" s="129"/>
      <c r="I20" s="129"/>
      <c r="J20" s="129"/>
      <c r="K20" s="121">
        <v>5.5</v>
      </c>
      <c r="L20" s="122"/>
      <c r="M20" s="122">
        <f t="shared" si="0"/>
        <v>0</v>
      </c>
      <c r="N20" s="116">
        <v>5.3</v>
      </c>
      <c r="O20" s="117">
        <v>5.7</v>
      </c>
      <c r="P20" s="125">
        <f t="shared" si="1"/>
        <v>0</v>
      </c>
      <c r="Q20" s="127"/>
    </row>
    <row r="21" spans="1:17" ht="16.5" x14ac:dyDescent="0.25">
      <c r="N21" s="116">
        <v>5.0999999999999996</v>
      </c>
      <c r="O21" s="117">
        <v>5.5</v>
      </c>
    </row>
  </sheetData>
  <phoneticPr fontId="22"/>
  <pageMargins left="0.78700000000000003" right="0.78700000000000003" top="0.98399999999999999" bottom="0.98399999999999999" header="0.51200000000000001" footer="0.51200000000000001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A65CC-982A-43C9-84F7-C12392A44B2A}">
  <sheetPr codeName="Sheet3"/>
  <dimension ref="A1:V20"/>
  <sheetViews>
    <sheetView zoomScale="76" zoomScaleNormal="76" workbookViewId="0">
      <selection activeCell="P8" sqref="P8"/>
    </sheetView>
  </sheetViews>
  <sheetFormatPr defaultColWidth="9" defaultRowHeight="13.5" x14ac:dyDescent="0.15"/>
  <cols>
    <col min="1" max="1" width="3.75" style="11" customWidth="1"/>
    <col min="2" max="2" width="10.375" style="11" customWidth="1"/>
    <col min="3" max="3" width="10.5" style="11" customWidth="1"/>
    <col min="4" max="4" width="10.25" style="11" customWidth="1"/>
    <col min="5" max="5" width="10.5" style="11" customWidth="1"/>
    <col min="6" max="6" width="10.25" style="11" customWidth="1"/>
    <col min="7" max="7" width="10.125" style="11" customWidth="1"/>
    <col min="8" max="8" width="10.625" style="11" customWidth="1"/>
    <col min="9" max="9" width="10" style="11" customWidth="1"/>
    <col min="10" max="10" width="9.75" style="11" customWidth="1"/>
    <col min="11" max="11" width="10.625" style="11" customWidth="1"/>
    <col min="12" max="12" width="10.25" style="11" customWidth="1"/>
    <col min="13" max="13" width="6.375" style="11" customWidth="1"/>
    <col min="14" max="14" width="11.375" style="11" customWidth="1"/>
    <col min="15" max="15" width="10.75" style="11" customWidth="1"/>
    <col min="16" max="16" width="6.5" style="11" customWidth="1"/>
    <col min="17" max="20" width="3.625" style="39" customWidth="1"/>
    <col min="21" max="21" width="8.5" style="11" customWidth="1"/>
    <col min="22" max="22" width="9.875" style="11" customWidth="1"/>
    <col min="23" max="23" width="2" style="11" customWidth="1"/>
    <col min="24" max="24" width="2.125" style="11" customWidth="1"/>
    <col min="25" max="16384" width="9" style="11"/>
  </cols>
  <sheetData>
    <row r="1" spans="1:22" ht="20.100000000000001" customHeight="1" x14ac:dyDescent="0.15">
      <c r="F1" s="92" t="s">
        <v>36</v>
      </c>
      <c r="G1" s="92"/>
    </row>
    <row r="2" spans="1:22" ht="16.5" x14ac:dyDescent="0.25">
      <c r="A2" s="31" t="s">
        <v>24</v>
      </c>
      <c r="B2" s="27" t="s">
        <v>25</v>
      </c>
      <c r="C2" s="27" t="s">
        <v>26</v>
      </c>
      <c r="D2" s="29" t="s">
        <v>27</v>
      </c>
      <c r="E2" s="30" t="s">
        <v>37</v>
      </c>
      <c r="F2" s="27" t="s">
        <v>28</v>
      </c>
      <c r="G2" s="28" t="s">
        <v>29</v>
      </c>
      <c r="H2" s="27" t="s">
        <v>30</v>
      </c>
      <c r="I2" s="27" t="s">
        <v>31</v>
      </c>
      <c r="J2" s="26" t="s">
        <v>32</v>
      </c>
      <c r="K2" s="100" t="s">
        <v>38</v>
      </c>
      <c r="L2" s="48" t="s">
        <v>39</v>
      </c>
      <c r="M2" s="47" t="s">
        <v>33</v>
      </c>
      <c r="N2" s="101" t="s">
        <v>40</v>
      </c>
      <c r="O2" s="101" t="s">
        <v>41</v>
      </c>
      <c r="P2" s="102" t="s">
        <v>33</v>
      </c>
      <c r="Q2" s="46" t="s">
        <v>70</v>
      </c>
      <c r="R2" s="45" t="s">
        <v>73</v>
      </c>
      <c r="S2" s="45" t="s">
        <v>71</v>
      </c>
      <c r="T2" s="45" t="s">
        <v>72</v>
      </c>
      <c r="U2" s="13" t="s">
        <v>120</v>
      </c>
    </row>
    <row r="3" spans="1:22" ht="15.95" customHeight="1" x14ac:dyDescent="0.25">
      <c r="A3" s="21">
        <v>5</v>
      </c>
      <c r="B3" s="259">
        <v>108.83888888888892</v>
      </c>
      <c r="C3" s="260">
        <v>106.27402597402597</v>
      </c>
      <c r="D3" s="261">
        <v>107.39411764705901</v>
      </c>
      <c r="E3" s="262">
        <v>106.91500000000001</v>
      </c>
      <c r="F3" s="260">
        <v>107.71399999999998</v>
      </c>
      <c r="G3" s="259">
        <v>108.098</v>
      </c>
      <c r="H3" s="259">
        <v>108.2</v>
      </c>
      <c r="I3" s="259"/>
      <c r="J3" s="259"/>
      <c r="K3" s="44">
        <v>109</v>
      </c>
      <c r="L3" s="43">
        <f>AVERAGE(B3,D3,G3,H3,I3,J3)</f>
        <v>108.13275163398698</v>
      </c>
      <c r="M3" s="229">
        <f>MAX(B3,D3,G3,H3,I3,J3)-MIN(B3,D3,G3,H3,I3,J3)</f>
        <v>1.4447712418299119</v>
      </c>
      <c r="N3" s="42">
        <v>107</v>
      </c>
      <c r="O3" s="41">
        <f>AVERAGE(C3,E3,F3)</f>
        <v>106.96767532467533</v>
      </c>
      <c r="P3" s="41">
        <f>MAX(C3,E3,F3)-MIN(C3,E3,F3)</f>
        <v>1.4399740259740099</v>
      </c>
      <c r="Q3" s="17">
        <v>106</v>
      </c>
      <c r="R3" s="40">
        <v>112</v>
      </c>
      <c r="S3" s="16">
        <v>104</v>
      </c>
      <c r="T3" s="16">
        <v>110</v>
      </c>
      <c r="U3" s="15">
        <f>O3/O3*100</f>
        <v>100</v>
      </c>
    </row>
    <row r="4" spans="1:22" ht="15.95" customHeight="1" x14ac:dyDescent="0.25">
      <c r="A4" s="21">
        <v>6</v>
      </c>
      <c r="B4" s="259">
        <v>108.9</v>
      </c>
      <c r="C4" s="260">
        <v>105.94516129032263</v>
      </c>
      <c r="D4" s="261">
        <v>107.28235294117647</v>
      </c>
      <c r="E4" s="262">
        <v>106.633</v>
      </c>
      <c r="F4" s="260">
        <v>107.23583333333333</v>
      </c>
      <c r="G4" s="259">
        <v>108.309</v>
      </c>
      <c r="H4" s="259">
        <v>108.5</v>
      </c>
      <c r="I4" s="259">
        <v>107.05</v>
      </c>
      <c r="J4" s="259">
        <v>108.21052631578948</v>
      </c>
      <c r="K4" s="44">
        <v>109</v>
      </c>
      <c r="L4" s="43">
        <f>AVERAGE(B4,D4,G4,H4,I4,J4)</f>
        <v>108.04197987616099</v>
      </c>
      <c r="M4" s="43">
        <f>MAX(B4,D4,G4,H4,I4,J4)-MIN(B4,D4,G4,H4,I4,J4)</f>
        <v>1.8500000000000085</v>
      </c>
      <c r="N4" s="42">
        <v>107</v>
      </c>
      <c r="O4" s="41">
        <f>AVERAGE(C4,E4,F4)</f>
        <v>106.60466487455199</v>
      </c>
      <c r="P4" s="41">
        <f>MAX(C4,E4,F4)-MIN(C4,E4,F4)</f>
        <v>1.2906720430107015</v>
      </c>
      <c r="Q4" s="17">
        <v>106</v>
      </c>
      <c r="R4" s="40">
        <v>112</v>
      </c>
      <c r="S4" s="16">
        <v>104</v>
      </c>
      <c r="T4" s="16">
        <v>110</v>
      </c>
      <c r="U4" s="15">
        <f>O4/O4*100</f>
        <v>100</v>
      </c>
    </row>
    <row r="5" spans="1:22" ht="15.95" customHeight="1" x14ac:dyDescent="0.25">
      <c r="A5" s="21">
        <v>7</v>
      </c>
      <c r="B5" s="259">
        <v>108.75000000000001</v>
      </c>
      <c r="C5" s="260">
        <v>106.91868131868131</v>
      </c>
      <c r="D5" s="261">
        <v>107.136842105263</v>
      </c>
      <c r="E5" s="262">
        <v>106.315</v>
      </c>
      <c r="F5" s="260">
        <v>106.99625000000002</v>
      </c>
      <c r="G5" s="259">
        <v>108.646</v>
      </c>
      <c r="H5" s="259">
        <v>108.5</v>
      </c>
      <c r="I5" s="259">
        <v>107.45</v>
      </c>
      <c r="J5" s="259">
        <v>108.4</v>
      </c>
      <c r="K5" s="44">
        <v>109</v>
      </c>
      <c r="L5" s="43">
        <f>AVERAGE(B5,D5,G5,H5,I5,J5)</f>
        <v>108.14714035087717</v>
      </c>
      <c r="M5" s="43">
        <f>MAX(B5,D5,G5,H5,I5,J5)-MIN(B5,D5,G5,H5,I5,J5)</f>
        <v>1.6131578947370144</v>
      </c>
      <c r="N5" s="42">
        <v>107</v>
      </c>
      <c r="O5" s="41">
        <f>AVERAGE(C5,E5,F5)</f>
        <v>106.74331043956045</v>
      </c>
      <c r="P5" s="41">
        <f>MAX(C5,E5,F5)-MIN(C5,E5,F5)</f>
        <v>0.6812500000000199</v>
      </c>
      <c r="Q5" s="17">
        <v>106</v>
      </c>
      <c r="R5" s="40">
        <v>112</v>
      </c>
      <c r="S5" s="16">
        <v>104</v>
      </c>
      <c r="T5" s="16">
        <v>110</v>
      </c>
      <c r="U5" s="15">
        <f>O5/O$3*100</f>
        <v>99.790249826002224</v>
      </c>
    </row>
    <row r="6" spans="1:22" ht="15.95" customHeight="1" x14ac:dyDescent="0.25">
      <c r="A6" s="21">
        <v>8</v>
      </c>
      <c r="B6" s="259">
        <v>108.65000000000002</v>
      </c>
      <c r="C6" s="260">
        <v>106.14222222222222</v>
      </c>
      <c r="D6" s="261">
        <v>107.37647058823499</v>
      </c>
      <c r="E6" s="276">
        <v>106.17</v>
      </c>
      <c r="F6" s="260">
        <v>107.92791666666666</v>
      </c>
      <c r="G6" s="259">
        <v>108.434</v>
      </c>
      <c r="H6" s="259">
        <v>108.2</v>
      </c>
      <c r="I6" s="259">
        <v>107.02</v>
      </c>
      <c r="J6" s="259">
        <v>108.05555555555556</v>
      </c>
      <c r="K6" s="44">
        <v>109</v>
      </c>
      <c r="L6" s="43">
        <f>AVERAGE(B6,D6,G6,H6,I6,J6)</f>
        <v>107.95600435729843</v>
      </c>
      <c r="M6" s="43">
        <f>MAX(B6,D6,G6,H6,I6,J6)-MIN(B6,D6,G6,H6,I6,J6)</f>
        <v>1.6300000000000239</v>
      </c>
      <c r="N6" s="42">
        <v>107</v>
      </c>
      <c r="O6" s="41">
        <f>AVERAGE(C6,E6,F6)</f>
        <v>106.74671296296295</v>
      </c>
      <c r="P6" s="41">
        <f>MAX(C6,E6,F6)-MIN(C6,E6,F6)</f>
        <v>1.7856944444444451</v>
      </c>
      <c r="Q6" s="17">
        <v>106</v>
      </c>
      <c r="R6" s="40">
        <v>112</v>
      </c>
      <c r="S6" s="16">
        <v>104</v>
      </c>
      <c r="T6" s="16">
        <v>110</v>
      </c>
      <c r="U6" s="15">
        <f t="shared" ref="U6:U20" si="0">O6/O$3*100</f>
        <v>99.793430715361723</v>
      </c>
    </row>
    <row r="7" spans="1:22" ht="15.95" customHeight="1" x14ac:dyDescent="0.25">
      <c r="A7" s="21">
        <v>9</v>
      </c>
      <c r="B7" s="259">
        <v>108.66499999999999</v>
      </c>
      <c r="C7" s="260">
        <v>106.17010309278351</v>
      </c>
      <c r="D7" s="261">
        <v>107.15625000000001</v>
      </c>
      <c r="E7" s="262">
        <v>105.53100000000001</v>
      </c>
      <c r="F7" s="260">
        <v>107.78227272727273</v>
      </c>
      <c r="G7" s="259">
        <v>108.22</v>
      </c>
      <c r="H7" s="259">
        <v>108.5</v>
      </c>
      <c r="I7" s="259">
        <v>107.21</v>
      </c>
      <c r="J7" s="259">
        <v>108.38461538461539</v>
      </c>
      <c r="K7" s="44">
        <v>109</v>
      </c>
      <c r="L7" s="43">
        <f>AVERAGE(B7,D7,G7,H7,I7,J7)</f>
        <v>108.02264423076923</v>
      </c>
      <c r="M7" s="43">
        <f t="shared" ref="M7:M20" si="1">MAX(B7,D7,G7,H7,I7,J7)-MIN(B7,D7,G7,H7,I7,J7)</f>
        <v>1.5087499999999778</v>
      </c>
      <c r="N7" s="42">
        <v>107</v>
      </c>
      <c r="O7" s="41">
        <f>AVERAGE(C7,E7,F7)</f>
        <v>106.49445860668543</v>
      </c>
      <c r="P7" s="41">
        <f>MAX(C7,E7,F7)-MIN(C7,E7,F7)</f>
        <v>2.2512727272727204</v>
      </c>
      <c r="Q7" s="17">
        <v>106</v>
      </c>
      <c r="R7" s="40">
        <v>112</v>
      </c>
      <c r="S7" s="16">
        <v>104</v>
      </c>
      <c r="T7" s="16">
        <v>110</v>
      </c>
      <c r="U7" s="15">
        <f t="shared" si="0"/>
        <v>99.557607738455971</v>
      </c>
    </row>
    <row r="8" spans="1:22" ht="15.95" customHeight="1" x14ac:dyDescent="0.25">
      <c r="A8" s="21">
        <v>10</v>
      </c>
      <c r="B8" s="130"/>
      <c r="C8" s="130"/>
      <c r="D8" s="133"/>
      <c r="E8" s="133"/>
      <c r="F8" s="130"/>
      <c r="G8" s="130"/>
      <c r="H8" s="130"/>
      <c r="I8" s="130"/>
      <c r="J8" s="130"/>
      <c r="K8" s="19">
        <v>109</v>
      </c>
      <c r="L8" s="18"/>
      <c r="M8" s="18">
        <f t="shared" si="1"/>
        <v>0</v>
      </c>
      <c r="N8" s="19">
        <v>107</v>
      </c>
      <c r="O8" s="18"/>
      <c r="P8" s="18">
        <f t="shared" ref="P8:P20" si="2">MAX(C8,E8,F8)-MIN(C8,E8,F8)</f>
        <v>0</v>
      </c>
      <c r="Q8" s="17">
        <v>106</v>
      </c>
      <c r="R8" s="40">
        <v>112</v>
      </c>
      <c r="S8" s="16">
        <v>104</v>
      </c>
      <c r="T8" s="16">
        <v>110</v>
      </c>
      <c r="U8" s="15">
        <f t="shared" si="0"/>
        <v>0</v>
      </c>
    </row>
    <row r="9" spans="1:22" ht="15.95" customHeight="1" x14ac:dyDescent="0.25">
      <c r="A9" s="21">
        <v>11</v>
      </c>
      <c r="B9" s="22"/>
      <c r="C9" s="22"/>
      <c r="D9" s="18"/>
      <c r="E9" s="18"/>
      <c r="F9" s="22"/>
      <c r="G9" s="22"/>
      <c r="H9" s="22"/>
      <c r="I9" s="22"/>
      <c r="J9" s="22"/>
      <c r="K9" s="19">
        <v>109</v>
      </c>
      <c r="L9" s="18"/>
      <c r="M9" s="18">
        <f t="shared" si="1"/>
        <v>0</v>
      </c>
      <c r="N9" s="19">
        <v>107</v>
      </c>
      <c r="O9" s="18"/>
      <c r="P9" s="18">
        <f t="shared" si="2"/>
        <v>0</v>
      </c>
      <c r="Q9" s="17">
        <v>106</v>
      </c>
      <c r="R9" s="40">
        <v>112</v>
      </c>
      <c r="S9" s="16">
        <v>104</v>
      </c>
      <c r="T9" s="16">
        <v>110</v>
      </c>
      <c r="U9" s="15">
        <f t="shared" si="0"/>
        <v>0</v>
      </c>
    </row>
    <row r="10" spans="1:22" ht="15.95" customHeight="1" x14ac:dyDescent="0.25">
      <c r="A10" s="21">
        <v>12</v>
      </c>
      <c r="B10" s="22"/>
      <c r="C10" s="22"/>
      <c r="D10" s="18"/>
      <c r="E10" s="18"/>
      <c r="F10" s="22"/>
      <c r="G10" s="22"/>
      <c r="H10" s="22"/>
      <c r="I10" s="22"/>
      <c r="J10" s="22"/>
      <c r="K10" s="19">
        <v>109</v>
      </c>
      <c r="L10" s="18"/>
      <c r="M10" s="18">
        <f t="shared" si="1"/>
        <v>0</v>
      </c>
      <c r="N10" s="19">
        <v>107</v>
      </c>
      <c r="O10" s="18"/>
      <c r="P10" s="18">
        <f t="shared" si="2"/>
        <v>0</v>
      </c>
      <c r="Q10" s="17">
        <v>106</v>
      </c>
      <c r="R10" s="40">
        <v>112</v>
      </c>
      <c r="S10" s="16">
        <v>104</v>
      </c>
      <c r="T10" s="16">
        <v>110</v>
      </c>
      <c r="U10" s="15">
        <f t="shared" si="0"/>
        <v>0</v>
      </c>
    </row>
    <row r="11" spans="1:22" ht="15.95" customHeight="1" x14ac:dyDescent="0.25">
      <c r="A11" s="21">
        <v>1</v>
      </c>
      <c r="B11" s="22"/>
      <c r="C11" s="22"/>
      <c r="D11" s="18"/>
      <c r="E11" s="18"/>
      <c r="F11" s="22"/>
      <c r="G11" s="22"/>
      <c r="H11" s="22"/>
      <c r="I11" s="22"/>
      <c r="J11" s="22"/>
      <c r="K11" s="19">
        <v>109</v>
      </c>
      <c r="L11" s="18"/>
      <c r="M11" s="18">
        <f t="shared" si="1"/>
        <v>0</v>
      </c>
      <c r="N11" s="19">
        <v>107</v>
      </c>
      <c r="O11" s="18"/>
      <c r="P11" s="18">
        <f t="shared" si="2"/>
        <v>0</v>
      </c>
      <c r="Q11" s="17">
        <v>106</v>
      </c>
      <c r="R11" s="40">
        <v>112</v>
      </c>
      <c r="S11" s="16">
        <v>104</v>
      </c>
      <c r="T11" s="16">
        <v>110</v>
      </c>
      <c r="U11" s="15">
        <f t="shared" si="0"/>
        <v>0</v>
      </c>
    </row>
    <row r="12" spans="1:22" ht="15.95" customHeight="1" x14ac:dyDescent="0.25">
      <c r="A12" s="21">
        <v>2</v>
      </c>
      <c r="B12" s="22"/>
      <c r="C12" s="22"/>
      <c r="D12" s="18"/>
      <c r="E12" s="18"/>
      <c r="F12" s="22"/>
      <c r="G12" s="22"/>
      <c r="H12" s="22"/>
      <c r="I12" s="22"/>
      <c r="J12" s="22"/>
      <c r="K12" s="19">
        <v>109</v>
      </c>
      <c r="L12" s="18"/>
      <c r="M12" s="18">
        <f t="shared" si="1"/>
        <v>0</v>
      </c>
      <c r="N12" s="19">
        <v>107</v>
      </c>
      <c r="O12" s="18"/>
      <c r="P12" s="18">
        <f t="shared" si="2"/>
        <v>0</v>
      </c>
      <c r="Q12" s="17">
        <v>106</v>
      </c>
      <c r="R12" s="40">
        <v>112</v>
      </c>
      <c r="S12" s="16">
        <v>104</v>
      </c>
      <c r="T12" s="16">
        <v>110</v>
      </c>
      <c r="U12" s="15">
        <f t="shared" si="0"/>
        <v>0</v>
      </c>
    </row>
    <row r="13" spans="1:22" ht="15.95" customHeight="1" x14ac:dyDescent="0.25">
      <c r="A13" s="21">
        <v>3</v>
      </c>
      <c r="B13" s="22"/>
      <c r="C13" s="22"/>
      <c r="D13" s="18"/>
      <c r="E13" s="18"/>
      <c r="F13" s="22"/>
      <c r="G13" s="22"/>
      <c r="H13" s="22"/>
      <c r="I13" s="22"/>
      <c r="J13" s="22"/>
      <c r="K13" s="19">
        <v>109</v>
      </c>
      <c r="L13" s="18"/>
      <c r="M13" s="18">
        <f t="shared" si="1"/>
        <v>0</v>
      </c>
      <c r="N13" s="19">
        <v>107</v>
      </c>
      <c r="O13" s="18"/>
      <c r="P13" s="18">
        <f t="shared" si="2"/>
        <v>0</v>
      </c>
      <c r="Q13" s="17">
        <v>106</v>
      </c>
      <c r="R13" s="40">
        <v>112</v>
      </c>
      <c r="S13" s="16">
        <v>104</v>
      </c>
      <c r="T13" s="16">
        <v>110</v>
      </c>
      <c r="U13" s="15">
        <f t="shared" si="0"/>
        <v>0</v>
      </c>
    </row>
    <row r="14" spans="1:22" ht="15.95" customHeight="1" x14ac:dyDescent="0.25">
      <c r="A14" s="21">
        <v>4</v>
      </c>
      <c r="B14" s="22"/>
      <c r="C14" s="22"/>
      <c r="D14" s="18"/>
      <c r="E14" s="18"/>
      <c r="F14" s="20"/>
      <c r="G14" s="22"/>
      <c r="H14" s="22"/>
      <c r="I14" s="22"/>
      <c r="J14" s="22"/>
      <c r="K14" s="19">
        <v>109</v>
      </c>
      <c r="L14" s="18"/>
      <c r="M14" s="18">
        <f t="shared" si="1"/>
        <v>0</v>
      </c>
      <c r="N14" s="19">
        <v>107</v>
      </c>
      <c r="O14" s="18"/>
      <c r="P14" s="18">
        <f t="shared" si="2"/>
        <v>0</v>
      </c>
      <c r="Q14" s="17">
        <v>106</v>
      </c>
      <c r="R14" s="40">
        <v>112</v>
      </c>
      <c r="S14" s="16">
        <v>104</v>
      </c>
      <c r="T14" s="16">
        <v>110</v>
      </c>
      <c r="U14" s="15">
        <f t="shared" si="0"/>
        <v>0</v>
      </c>
    </row>
    <row r="15" spans="1:22" ht="15.95" customHeight="1" x14ac:dyDescent="0.25">
      <c r="A15" s="21">
        <v>5</v>
      </c>
      <c r="B15" s="22"/>
      <c r="C15" s="22"/>
      <c r="D15" s="18"/>
      <c r="E15" s="18"/>
      <c r="F15" s="22"/>
      <c r="G15" s="22"/>
      <c r="H15" s="22"/>
      <c r="I15" s="22"/>
      <c r="J15" s="22"/>
      <c r="K15" s="19">
        <v>109</v>
      </c>
      <c r="L15" s="18"/>
      <c r="M15" s="18">
        <f t="shared" si="1"/>
        <v>0</v>
      </c>
      <c r="N15" s="19">
        <v>107</v>
      </c>
      <c r="O15" s="18"/>
      <c r="P15" s="18">
        <f t="shared" si="2"/>
        <v>0</v>
      </c>
      <c r="Q15" s="17">
        <v>106</v>
      </c>
      <c r="R15" s="40">
        <v>112</v>
      </c>
      <c r="S15" s="16">
        <v>104</v>
      </c>
      <c r="T15" s="16">
        <v>110</v>
      </c>
      <c r="U15" s="15">
        <f t="shared" si="0"/>
        <v>0</v>
      </c>
      <c r="V15" s="14"/>
    </row>
    <row r="16" spans="1:22" ht="15.95" customHeight="1" x14ac:dyDescent="0.25">
      <c r="A16" s="21">
        <v>6</v>
      </c>
      <c r="B16" s="22"/>
      <c r="C16" s="22"/>
      <c r="D16" s="18"/>
      <c r="E16" s="18"/>
      <c r="F16" s="22"/>
      <c r="G16" s="22"/>
      <c r="H16" s="22"/>
      <c r="I16" s="22"/>
      <c r="J16" s="22"/>
      <c r="K16" s="19">
        <v>109</v>
      </c>
      <c r="L16" s="18"/>
      <c r="M16" s="18">
        <f t="shared" si="1"/>
        <v>0</v>
      </c>
      <c r="N16" s="19">
        <v>107</v>
      </c>
      <c r="O16" s="18"/>
      <c r="P16" s="18">
        <f t="shared" si="2"/>
        <v>0</v>
      </c>
      <c r="Q16" s="17">
        <v>106</v>
      </c>
      <c r="R16" s="40">
        <v>112</v>
      </c>
      <c r="S16" s="16">
        <v>104</v>
      </c>
      <c r="T16" s="16">
        <v>110</v>
      </c>
      <c r="U16" s="15">
        <f t="shared" si="0"/>
        <v>0</v>
      </c>
      <c r="V16" s="14"/>
    </row>
    <row r="17" spans="1:22" ht="15.95" customHeight="1" x14ac:dyDescent="0.25">
      <c r="A17" s="21">
        <v>7</v>
      </c>
      <c r="B17" s="22"/>
      <c r="C17" s="22"/>
      <c r="D17" s="18"/>
      <c r="E17" s="18"/>
      <c r="F17" s="22"/>
      <c r="G17" s="22"/>
      <c r="H17" s="22"/>
      <c r="I17" s="22"/>
      <c r="J17" s="22"/>
      <c r="K17" s="19">
        <v>109</v>
      </c>
      <c r="L17" s="18"/>
      <c r="M17" s="18">
        <f t="shared" si="1"/>
        <v>0</v>
      </c>
      <c r="N17" s="19">
        <v>107</v>
      </c>
      <c r="O17" s="18"/>
      <c r="P17" s="18">
        <f t="shared" si="2"/>
        <v>0</v>
      </c>
      <c r="Q17" s="17">
        <v>106</v>
      </c>
      <c r="R17" s="40">
        <v>112</v>
      </c>
      <c r="S17" s="16">
        <v>104</v>
      </c>
      <c r="T17" s="16">
        <v>110</v>
      </c>
      <c r="U17" s="15">
        <f t="shared" si="0"/>
        <v>0</v>
      </c>
      <c r="V17" s="14"/>
    </row>
    <row r="18" spans="1:22" ht="15.95" customHeight="1" x14ac:dyDescent="0.25">
      <c r="A18" s="21">
        <v>8</v>
      </c>
      <c r="B18" s="20"/>
      <c r="C18" s="20"/>
      <c r="D18" s="20"/>
      <c r="E18" s="20"/>
      <c r="F18" s="20"/>
      <c r="G18" s="20"/>
      <c r="H18" s="20"/>
      <c r="I18" s="20"/>
      <c r="J18" s="20"/>
      <c r="K18" s="19">
        <v>109</v>
      </c>
      <c r="L18" s="18"/>
      <c r="M18" s="18">
        <f t="shared" si="1"/>
        <v>0</v>
      </c>
      <c r="N18" s="19">
        <v>107</v>
      </c>
      <c r="O18" s="18"/>
      <c r="P18" s="18">
        <f t="shared" si="2"/>
        <v>0</v>
      </c>
      <c r="Q18" s="17">
        <v>106</v>
      </c>
      <c r="R18" s="40">
        <v>112</v>
      </c>
      <c r="S18" s="16">
        <v>104</v>
      </c>
      <c r="T18" s="16">
        <v>110</v>
      </c>
      <c r="U18" s="15">
        <f t="shared" si="0"/>
        <v>0</v>
      </c>
      <c r="V18" s="14"/>
    </row>
    <row r="19" spans="1:22" ht="15.95" customHeight="1" x14ac:dyDescent="0.25">
      <c r="A19" s="21">
        <v>9</v>
      </c>
      <c r="B19" s="20"/>
      <c r="C19" s="20"/>
      <c r="D19" s="20"/>
      <c r="E19" s="20"/>
      <c r="F19" s="20"/>
      <c r="G19" s="20"/>
      <c r="H19" s="20"/>
      <c r="I19" s="20"/>
      <c r="J19" s="20"/>
      <c r="K19" s="19">
        <v>109</v>
      </c>
      <c r="L19" s="18"/>
      <c r="M19" s="18">
        <f t="shared" si="1"/>
        <v>0</v>
      </c>
      <c r="N19" s="19">
        <v>107</v>
      </c>
      <c r="O19" s="18"/>
      <c r="P19" s="18">
        <f t="shared" si="2"/>
        <v>0</v>
      </c>
      <c r="Q19" s="17">
        <v>106</v>
      </c>
      <c r="R19" s="40">
        <v>112</v>
      </c>
      <c r="S19" s="16">
        <v>104</v>
      </c>
      <c r="T19" s="16">
        <v>110</v>
      </c>
      <c r="U19" s="15">
        <f t="shared" si="0"/>
        <v>0</v>
      </c>
      <c r="V19" s="14"/>
    </row>
    <row r="20" spans="1:22" ht="15.95" customHeight="1" x14ac:dyDescent="0.25">
      <c r="A20" s="21">
        <v>10</v>
      </c>
      <c r="B20" s="20"/>
      <c r="C20" s="12"/>
      <c r="D20" s="12"/>
      <c r="E20" s="12"/>
      <c r="F20" s="12"/>
      <c r="G20" s="12"/>
      <c r="H20" s="12"/>
      <c r="I20" s="12"/>
      <c r="J20" s="12"/>
      <c r="K20" s="19">
        <v>109</v>
      </c>
      <c r="L20" s="18"/>
      <c r="M20" s="18">
        <f t="shared" si="1"/>
        <v>0</v>
      </c>
      <c r="N20" s="19">
        <v>107</v>
      </c>
      <c r="O20" s="18"/>
      <c r="P20" s="18">
        <f t="shared" si="2"/>
        <v>0</v>
      </c>
      <c r="Q20" s="17">
        <v>106</v>
      </c>
      <c r="R20" s="40">
        <v>112</v>
      </c>
      <c r="S20" s="16">
        <v>104</v>
      </c>
      <c r="T20" s="16">
        <v>110</v>
      </c>
      <c r="U20" s="15">
        <f t="shared" si="0"/>
        <v>0</v>
      </c>
      <c r="V20" s="14"/>
    </row>
  </sheetData>
  <phoneticPr fontId="2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6BAC7-17B9-43FB-A13A-15D2D01E9A9C}">
  <sheetPr codeName="Sheet4"/>
  <dimension ref="A1:Q31"/>
  <sheetViews>
    <sheetView zoomScale="70" zoomScaleNormal="70" workbookViewId="0">
      <selection activeCell="L8" sqref="L8"/>
    </sheetView>
  </sheetViews>
  <sheetFormatPr defaultColWidth="9" defaultRowHeight="13.5" x14ac:dyDescent="0.15"/>
  <cols>
    <col min="1" max="1" width="3.75" style="11" customWidth="1"/>
    <col min="2" max="2" width="10.25" style="11" customWidth="1"/>
    <col min="3" max="3" width="12" style="11" customWidth="1"/>
    <col min="4" max="4" width="11" style="11" customWidth="1"/>
    <col min="5" max="5" width="10.5" style="11" customWidth="1"/>
    <col min="6" max="7" width="10.25" style="11" customWidth="1"/>
    <col min="8" max="8" width="10.625" style="11" customWidth="1"/>
    <col min="9" max="9" width="9.75" style="11" customWidth="1"/>
    <col min="10" max="10" width="10.5" style="11" customWidth="1"/>
    <col min="11" max="11" width="8.375" style="39" customWidth="1"/>
    <col min="12" max="12" width="11.125" style="39" customWidth="1"/>
    <col min="13" max="13" width="9" style="39" customWidth="1"/>
    <col min="14" max="15" width="2.625" style="39" customWidth="1"/>
    <col min="16" max="16" width="10.125" style="11" customWidth="1"/>
    <col min="17" max="16384" width="9" style="11"/>
  </cols>
  <sheetData>
    <row r="1" spans="1:17" ht="20.100000000000001" customHeight="1" x14ac:dyDescent="0.3">
      <c r="F1" s="32" t="s">
        <v>3</v>
      </c>
    </row>
    <row r="2" spans="1:17" ht="15.95" customHeight="1" x14ac:dyDescent="0.25">
      <c r="A2" s="31" t="s">
        <v>24</v>
      </c>
      <c r="B2" s="27" t="s">
        <v>25</v>
      </c>
      <c r="C2" s="27" t="s">
        <v>26</v>
      </c>
      <c r="D2" s="29" t="s">
        <v>27</v>
      </c>
      <c r="E2" s="30" t="s">
        <v>37</v>
      </c>
      <c r="F2" s="27" t="s">
        <v>28</v>
      </c>
      <c r="G2" s="28" t="s">
        <v>29</v>
      </c>
      <c r="H2" s="27" t="s">
        <v>30</v>
      </c>
      <c r="I2" s="27" t="s">
        <v>31</v>
      </c>
      <c r="J2" s="26" t="s">
        <v>32</v>
      </c>
      <c r="K2" s="25" t="s">
        <v>0</v>
      </c>
      <c r="L2" s="47" t="s">
        <v>52</v>
      </c>
      <c r="M2" s="23" t="s">
        <v>33</v>
      </c>
      <c r="N2" s="17" t="s">
        <v>34</v>
      </c>
      <c r="O2" s="16" t="s">
        <v>35</v>
      </c>
      <c r="P2" s="13" t="s">
        <v>120</v>
      </c>
    </row>
    <row r="3" spans="1:17" ht="15.95" customHeight="1" x14ac:dyDescent="0.25">
      <c r="A3" s="21">
        <v>5</v>
      </c>
      <c r="B3" s="256">
        <v>11.172222222222221</v>
      </c>
      <c r="C3" s="256">
        <v>11.251999999999997</v>
      </c>
      <c r="D3" s="90">
        <v>11.1235294117647</v>
      </c>
      <c r="E3" s="90">
        <v>10.957000000000001</v>
      </c>
      <c r="F3" s="256">
        <v>11.207999999999998</v>
      </c>
      <c r="G3" s="256">
        <v>11.007999999999999</v>
      </c>
      <c r="H3" s="256">
        <v>11.11</v>
      </c>
      <c r="I3" s="256"/>
      <c r="J3" s="256"/>
      <c r="K3" s="22">
        <v>11.2</v>
      </c>
      <c r="L3" s="35">
        <f>AVERAGE(B3:J3)</f>
        <v>11.118678804855275</v>
      </c>
      <c r="M3" s="35">
        <f>MAX(B3:J3)-MIN(B3:J3)</f>
        <v>0.29499999999999638</v>
      </c>
      <c r="N3" s="50">
        <v>10.7</v>
      </c>
      <c r="O3" s="49">
        <v>11.7</v>
      </c>
      <c r="P3" s="15">
        <f>L3/L3*100</f>
        <v>100</v>
      </c>
    </row>
    <row r="4" spans="1:17" ht="15.95" customHeight="1" x14ac:dyDescent="0.25">
      <c r="A4" s="21">
        <v>6</v>
      </c>
      <c r="B4" s="256">
        <v>11.176190476190474</v>
      </c>
      <c r="C4" s="256">
        <v>11.351250000000002</v>
      </c>
      <c r="D4" s="90">
        <v>11.094444444444441</v>
      </c>
      <c r="E4" s="90">
        <v>10.903</v>
      </c>
      <c r="F4" s="256">
        <v>11.1875</v>
      </c>
      <c r="G4" s="256">
        <v>11.074999999999999</v>
      </c>
      <c r="H4" s="256">
        <v>11.1</v>
      </c>
      <c r="I4" s="256">
        <v>11.37</v>
      </c>
      <c r="J4" s="256">
        <v>11.021052631578947</v>
      </c>
      <c r="K4" s="22">
        <v>11.2</v>
      </c>
      <c r="L4" s="35">
        <f>AVERAGE(B4:J4)</f>
        <v>11.142048616912652</v>
      </c>
      <c r="M4" s="35">
        <f t="shared" ref="M4:M20" si="0">MAX(B4:J4)-MIN(B4:J4)</f>
        <v>0.46699999999999875</v>
      </c>
      <c r="N4" s="50">
        <v>10.7</v>
      </c>
      <c r="O4" s="49">
        <v>11.7</v>
      </c>
      <c r="P4" s="15">
        <f>L4/L$3*100</f>
        <v>100.21018515299831</v>
      </c>
    </row>
    <row r="5" spans="1:17" ht="15.95" customHeight="1" x14ac:dyDescent="0.25">
      <c r="A5" s="21">
        <v>7</v>
      </c>
      <c r="B5" s="256">
        <v>11.18636363636363</v>
      </c>
      <c r="C5" s="256">
        <v>11.367826086956521</v>
      </c>
      <c r="D5" s="90">
        <v>11.154999999999999</v>
      </c>
      <c r="E5" s="90">
        <v>10.920999999999999</v>
      </c>
      <c r="F5" s="256">
        <v>11.12</v>
      </c>
      <c r="G5" s="256">
        <v>11.147</v>
      </c>
      <c r="H5" s="256">
        <v>11.16</v>
      </c>
      <c r="I5" s="256">
        <v>11.26</v>
      </c>
      <c r="J5" s="256">
        <v>11.06</v>
      </c>
      <c r="K5" s="22">
        <v>11.2</v>
      </c>
      <c r="L5" s="35">
        <f>AVERAGE(B5:J5)</f>
        <v>11.153021080368907</v>
      </c>
      <c r="M5" s="35">
        <f t="shared" si="0"/>
        <v>0.44682608695652171</v>
      </c>
      <c r="N5" s="50">
        <v>10.7</v>
      </c>
      <c r="O5" s="49">
        <v>11.7</v>
      </c>
      <c r="P5" s="15">
        <f>L5/L$3*100</f>
        <v>100.3088701105264</v>
      </c>
    </row>
    <row r="6" spans="1:17" ht="15.95" customHeight="1" x14ac:dyDescent="0.25">
      <c r="A6" s="21">
        <v>8</v>
      </c>
      <c r="B6" s="256">
        <v>11.184999999999997</v>
      </c>
      <c r="C6" s="256">
        <v>11.452</v>
      </c>
      <c r="D6" s="90">
        <v>11.215</v>
      </c>
      <c r="E6" s="275">
        <v>10.861000000000001</v>
      </c>
      <c r="F6" s="256">
        <v>11.065833333333337</v>
      </c>
      <c r="G6" s="256">
        <v>11.153</v>
      </c>
      <c r="H6" s="256">
        <v>11.13</v>
      </c>
      <c r="I6" s="256">
        <v>10.98</v>
      </c>
      <c r="J6" s="256">
        <v>11.133333333333333</v>
      </c>
      <c r="K6" s="22">
        <v>11.2</v>
      </c>
      <c r="L6" s="35">
        <f>AVERAGE(B6:J6)</f>
        <v>11.130574074074072</v>
      </c>
      <c r="M6" s="35">
        <f t="shared" si="0"/>
        <v>0.5909999999999993</v>
      </c>
      <c r="N6" s="50">
        <v>10.7</v>
      </c>
      <c r="O6" s="49">
        <v>11.7</v>
      </c>
      <c r="P6" s="15">
        <f t="shared" ref="P6:P20" si="1">L6/L$3*100</f>
        <v>100.10698455659681</v>
      </c>
    </row>
    <row r="7" spans="1:17" ht="15.95" customHeight="1" x14ac:dyDescent="0.25">
      <c r="A7" s="21">
        <v>9</v>
      </c>
      <c r="B7" s="256">
        <v>11.204999999999998</v>
      </c>
      <c r="C7" s="256">
        <v>11.440392156862744</v>
      </c>
      <c r="D7" s="90">
        <v>11.131578947368419</v>
      </c>
      <c r="E7" s="90">
        <v>11.255000000000001</v>
      </c>
      <c r="F7" s="256">
        <v>11.054347826086957</v>
      </c>
      <c r="G7" s="256">
        <v>11.192</v>
      </c>
      <c r="H7" s="256">
        <v>11.15</v>
      </c>
      <c r="I7" s="256">
        <v>11.03</v>
      </c>
      <c r="J7" s="256">
        <v>11.076923076923077</v>
      </c>
      <c r="K7" s="22">
        <v>11.2</v>
      </c>
      <c r="L7" s="35">
        <f>AVERAGE(B7:J7)</f>
        <v>11.170582445249021</v>
      </c>
      <c r="M7" s="35">
        <f t="shared" si="0"/>
        <v>0.41039215686274488</v>
      </c>
      <c r="N7" s="50">
        <v>10.7</v>
      </c>
      <c r="O7" s="49">
        <v>11.7</v>
      </c>
      <c r="P7" s="15">
        <f t="shared" si="1"/>
        <v>100.46681481950068</v>
      </c>
    </row>
    <row r="8" spans="1:17" ht="15.95" customHeight="1" x14ac:dyDescent="0.25">
      <c r="A8" s="21">
        <v>10</v>
      </c>
      <c r="B8" s="131"/>
      <c r="C8" s="131"/>
      <c r="D8" s="134"/>
      <c r="E8" s="136"/>
      <c r="F8" s="131"/>
      <c r="G8" s="131"/>
      <c r="H8" s="131"/>
      <c r="I8" s="131"/>
      <c r="J8" s="131"/>
      <c r="K8" s="22">
        <v>11.2</v>
      </c>
      <c r="L8" s="35"/>
      <c r="M8" s="35">
        <f t="shared" si="0"/>
        <v>0</v>
      </c>
      <c r="N8" s="50">
        <v>10.7</v>
      </c>
      <c r="O8" s="49">
        <v>11.7</v>
      </c>
      <c r="P8" s="15">
        <f t="shared" si="1"/>
        <v>0</v>
      </c>
    </row>
    <row r="9" spans="1:17" ht="15.95" customHeight="1" x14ac:dyDescent="0.25">
      <c r="A9" s="21">
        <v>11</v>
      </c>
      <c r="B9" s="36"/>
      <c r="C9" s="36"/>
      <c r="D9" s="35"/>
      <c r="E9" s="35"/>
      <c r="F9" s="36"/>
      <c r="G9" s="36"/>
      <c r="H9" s="36"/>
      <c r="I9" s="36"/>
      <c r="J9" s="36"/>
      <c r="K9" s="22">
        <v>11.2</v>
      </c>
      <c r="L9" s="35"/>
      <c r="M9" s="35">
        <f t="shared" si="0"/>
        <v>0</v>
      </c>
      <c r="N9" s="50">
        <v>10.7</v>
      </c>
      <c r="O9" s="49">
        <v>11.7</v>
      </c>
      <c r="P9" s="15">
        <f t="shared" si="1"/>
        <v>0</v>
      </c>
    </row>
    <row r="10" spans="1:17" ht="15.95" customHeight="1" x14ac:dyDescent="0.25">
      <c r="A10" s="21">
        <v>12</v>
      </c>
      <c r="B10" s="36"/>
      <c r="C10" s="36"/>
      <c r="D10" s="35"/>
      <c r="E10" s="35"/>
      <c r="F10" s="36"/>
      <c r="G10" s="36"/>
      <c r="H10" s="36"/>
      <c r="I10" s="36"/>
      <c r="J10" s="36"/>
      <c r="K10" s="22">
        <v>11.2</v>
      </c>
      <c r="L10" s="35"/>
      <c r="M10" s="35">
        <f t="shared" si="0"/>
        <v>0</v>
      </c>
      <c r="N10" s="50">
        <v>10.7</v>
      </c>
      <c r="O10" s="49">
        <v>11.7</v>
      </c>
      <c r="P10" s="15">
        <f t="shared" si="1"/>
        <v>0</v>
      </c>
    </row>
    <row r="11" spans="1:17" ht="15.95" customHeight="1" x14ac:dyDescent="0.25">
      <c r="A11" s="21">
        <v>1</v>
      </c>
      <c r="B11" s="36"/>
      <c r="C11" s="36"/>
      <c r="D11" s="35"/>
      <c r="E11" s="35"/>
      <c r="F11" s="36"/>
      <c r="G11" s="36"/>
      <c r="H11" s="36"/>
      <c r="I11" s="36"/>
      <c r="J11" s="36"/>
      <c r="K11" s="22">
        <v>11.2</v>
      </c>
      <c r="L11" s="35"/>
      <c r="M11" s="35">
        <f t="shared" si="0"/>
        <v>0</v>
      </c>
      <c r="N11" s="50">
        <v>10.7</v>
      </c>
      <c r="O11" s="49">
        <v>11.7</v>
      </c>
      <c r="P11" s="15">
        <f t="shared" si="1"/>
        <v>0</v>
      </c>
    </row>
    <row r="12" spans="1:17" ht="15.95" customHeight="1" x14ac:dyDescent="0.25">
      <c r="A12" s="21">
        <v>2</v>
      </c>
      <c r="B12" s="36"/>
      <c r="C12" s="36"/>
      <c r="D12" s="35"/>
      <c r="E12" s="35"/>
      <c r="F12" s="36"/>
      <c r="G12" s="36"/>
      <c r="H12" s="36"/>
      <c r="I12" s="36"/>
      <c r="J12" s="36"/>
      <c r="K12" s="22">
        <v>11.2</v>
      </c>
      <c r="L12" s="35"/>
      <c r="M12" s="35">
        <f t="shared" si="0"/>
        <v>0</v>
      </c>
      <c r="N12" s="50">
        <v>10.7</v>
      </c>
      <c r="O12" s="49">
        <v>11.7</v>
      </c>
      <c r="P12" s="15">
        <f t="shared" si="1"/>
        <v>0</v>
      </c>
    </row>
    <row r="13" spans="1:17" ht="15.95" customHeight="1" x14ac:dyDescent="0.25">
      <c r="A13" s="21">
        <v>3</v>
      </c>
      <c r="B13" s="36"/>
      <c r="C13" s="36"/>
      <c r="D13" s="35"/>
      <c r="E13" s="35"/>
      <c r="F13" s="36"/>
      <c r="G13" s="36"/>
      <c r="H13" s="36"/>
      <c r="I13" s="36"/>
      <c r="J13" s="36"/>
      <c r="K13" s="22">
        <v>11.2</v>
      </c>
      <c r="L13" s="35"/>
      <c r="M13" s="35">
        <f t="shared" si="0"/>
        <v>0</v>
      </c>
      <c r="N13" s="50">
        <v>10.7</v>
      </c>
      <c r="O13" s="49">
        <v>11.7</v>
      </c>
      <c r="P13" s="15">
        <f t="shared" si="1"/>
        <v>0</v>
      </c>
    </row>
    <row r="14" spans="1:17" ht="15.95" customHeight="1" x14ac:dyDescent="0.25">
      <c r="A14" s="21">
        <v>4</v>
      </c>
      <c r="B14" s="36"/>
      <c r="C14" s="36"/>
      <c r="D14" s="35"/>
      <c r="E14" s="35"/>
      <c r="F14" s="51"/>
      <c r="G14" s="36"/>
      <c r="H14" s="36"/>
      <c r="I14" s="36"/>
      <c r="J14" s="36"/>
      <c r="K14" s="22">
        <v>11.2</v>
      </c>
      <c r="L14" s="35"/>
      <c r="M14" s="35">
        <f t="shared" si="0"/>
        <v>0</v>
      </c>
      <c r="N14" s="50">
        <v>10.7</v>
      </c>
      <c r="O14" s="49">
        <v>11.7</v>
      </c>
      <c r="P14" s="15">
        <f t="shared" si="1"/>
        <v>0</v>
      </c>
    </row>
    <row r="15" spans="1:17" ht="15.95" customHeight="1" x14ac:dyDescent="0.25">
      <c r="A15" s="21">
        <v>5</v>
      </c>
      <c r="B15" s="36"/>
      <c r="C15" s="36"/>
      <c r="D15" s="35"/>
      <c r="E15" s="35"/>
      <c r="F15" s="36"/>
      <c r="G15" s="36"/>
      <c r="H15" s="36"/>
      <c r="I15" s="36"/>
      <c r="J15" s="36"/>
      <c r="K15" s="22">
        <v>11.2</v>
      </c>
      <c r="L15" s="35"/>
      <c r="M15" s="35">
        <f t="shared" si="0"/>
        <v>0</v>
      </c>
      <c r="N15" s="50">
        <v>10.7</v>
      </c>
      <c r="O15" s="49">
        <v>11.7</v>
      </c>
      <c r="P15" s="15">
        <f t="shared" si="1"/>
        <v>0</v>
      </c>
      <c r="Q15" s="14"/>
    </row>
    <row r="16" spans="1:17" ht="15.95" customHeight="1" x14ac:dyDescent="0.25">
      <c r="A16" s="21">
        <v>6</v>
      </c>
      <c r="B16" s="36"/>
      <c r="C16" s="36"/>
      <c r="D16" s="37"/>
      <c r="E16" s="35"/>
      <c r="F16" s="36"/>
      <c r="G16" s="36"/>
      <c r="H16" s="36"/>
      <c r="I16" s="36"/>
      <c r="J16" s="36"/>
      <c r="K16" s="22">
        <v>11.2</v>
      </c>
      <c r="L16" s="35"/>
      <c r="M16" s="35">
        <f t="shared" si="0"/>
        <v>0</v>
      </c>
      <c r="N16" s="50">
        <v>10.7</v>
      </c>
      <c r="O16" s="49">
        <v>11.7</v>
      </c>
      <c r="P16" s="15">
        <f t="shared" si="1"/>
        <v>0</v>
      </c>
      <c r="Q16" s="14"/>
    </row>
    <row r="17" spans="1:17" ht="15.95" customHeight="1" x14ac:dyDescent="0.25">
      <c r="A17" s="21">
        <v>7</v>
      </c>
      <c r="B17" s="36"/>
      <c r="C17" s="36"/>
      <c r="D17" s="37"/>
      <c r="E17" s="35"/>
      <c r="F17" s="36"/>
      <c r="G17" s="36"/>
      <c r="H17" s="36"/>
      <c r="I17" s="36"/>
      <c r="J17" s="36"/>
      <c r="K17" s="22">
        <v>11.2</v>
      </c>
      <c r="L17" s="35"/>
      <c r="M17" s="35">
        <f t="shared" si="0"/>
        <v>0</v>
      </c>
      <c r="N17" s="50">
        <v>10.7</v>
      </c>
      <c r="O17" s="49">
        <v>11.7</v>
      </c>
      <c r="P17" s="15">
        <f t="shared" si="1"/>
        <v>0</v>
      </c>
      <c r="Q17" s="14"/>
    </row>
    <row r="18" spans="1:17" ht="15.95" customHeight="1" x14ac:dyDescent="0.25">
      <c r="A18" s="21">
        <v>8</v>
      </c>
      <c r="B18" s="20"/>
      <c r="C18" s="20"/>
      <c r="D18" s="20"/>
      <c r="E18" s="20"/>
      <c r="F18" s="20"/>
      <c r="G18" s="20"/>
      <c r="H18" s="20"/>
      <c r="I18" s="20"/>
      <c r="J18" s="20"/>
      <c r="K18" s="22">
        <v>11.2</v>
      </c>
      <c r="L18" s="35"/>
      <c r="M18" s="35">
        <f t="shared" si="0"/>
        <v>0</v>
      </c>
      <c r="N18" s="50">
        <v>10.7</v>
      </c>
      <c r="O18" s="49">
        <v>11.7</v>
      </c>
      <c r="P18" s="15">
        <f t="shared" si="1"/>
        <v>0</v>
      </c>
      <c r="Q18" s="14"/>
    </row>
    <row r="19" spans="1:17" ht="15.95" customHeight="1" x14ac:dyDescent="0.25">
      <c r="A19" s="21">
        <v>9</v>
      </c>
      <c r="B19" s="20"/>
      <c r="C19" s="20"/>
      <c r="D19" s="20"/>
      <c r="E19" s="20"/>
      <c r="F19" s="20"/>
      <c r="G19" s="20"/>
      <c r="H19" s="20"/>
      <c r="I19" s="20"/>
      <c r="J19" s="20"/>
      <c r="K19" s="22">
        <v>11.2</v>
      </c>
      <c r="L19" s="35"/>
      <c r="M19" s="35">
        <f t="shared" si="0"/>
        <v>0</v>
      </c>
      <c r="N19" s="50">
        <v>10.7</v>
      </c>
      <c r="O19" s="49">
        <v>11.7</v>
      </c>
      <c r="P19" s="15">
        <f t="shared" si="1"/>
        <v>0</v>
      </c>
      <c r="Q19" s="14"/>
    </row>
    <row r="20" spans="1:17" ht="15.95" customHeight="1" x14ac:dyDescent="0.25">
      <c r="A20" s="21">
        <v>10</v>
      </c>
      <c r="B20" s="20"/>
      <c r="C20" s="12"/>
      <c r="D20" s="12"/>
      <c r="E20" s="12"/>
      <c r="F20" s="12"/>
      <c r="G20" s="12"/>
      <c r="H20" s="12"/>
      <c r="I20" s="12"/>
      <c r="J20" s="12"/>
      <c r="K20" s="22">
        <v>11.2</v>
      </c>
      <c r="L20" s="35"/>
      <c r="M20" s="35">
        <f t="shared" si="0"/>
        <v>0</v>
      </c>
      <c r="N20" s="50">
        <v>10.7</v>
      </c>
      <c r="O20" s="49">
        <v>11.7</v>
      </c>
      <c r="P20" s="15">
        <f t="shared" si="1"/>
        <v>0</v>
      </c>
      <c r="Q20" s="14"/>
    </row>
    <row r="31" spans="1:17" x14ac:dyDescent="0.15">
      <c r="F31" s="11" t="s">
        <v>42</v>
      </c>
    </row>
  </sheetData>
  <phoneticPr fontId="21"/>
  <pageMargins left="0.78700000000000003" right="0.78700000000000003" top="0.98399999999999999" bottom="0.98399999999999999" header="0.51200000000000001" footer="0.51200000000000001"/>
  <pageSetup paperSize="9" orientation="portrait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240DE-BF62-4A10-B712-51F812D05728}">
  <sheetPr codeName="Sheet5"/>
  <dimension ref="A1:S20"/>
  <sheetViews>
    <sheetView zoomScale="70" zoomScaleNormal="70" workbookViewId="0">
      <selection activeCell="L8" sqref="L8"/>
    </sheetView>
  </sheetViews>
  <sheetFormatPr defaultColWidth="9" defaultRowHeight="13.5" x14ac:dyDescent="0.15"/>
  <cols>
    <col min="1" max="1" width="3.75" style="11" customWidth="1"/>
    <col min="2" max="2" width="9.5" style="11" customWidth="1"/>
    <col min="3" max="3" width="12" style="11" customWidth="1"/>
    <col min="4" max="4" width="10.375" style="11" customWidth="1"/>
    <col min="5" max="6" width="10.5" style="11" customWidth="1"/>
    <col min="7" max="7" width="10.375" style="11" customWidth="1"/>
    <col min="8" max="8" width="10.625" style="11" customWidth="1"/>
    <col min="9" max="9" width="9.5" style="11" customWidth="1"/>
    <col min="10" max="10" width="10.25" style="11" customWidth="1"/>
    <col min="11" max="11" width="6.875" style="11" customWidth="1"/>
    <col min="12" max="12" width="9.75" style="11" customWidth="1"/>
    <col min="13" max="13" width="7.5" style="11" customWidth="1"/>
    <col min="14" max="15" width="2.625" style="11" customWidth="1"/>
    <col min="16" max="16" width="10.125" style="11" customWidth="1"/>
    <col min="17" max="16384" width="9" style="11"/>
  </cols>
  <sheetData>
    <row r="1" spans="1:19" ht="20.100000000000001" customHeight="1" x14ac:dyDescent="0.3">
      <c r="E1" s="32"/>
      <c r="F1" s="32" t="s">
        <v>4</v>
      </c>
    </row>
    <row r="2" spans="1:19" ht="16.5" customHeight="1" x14ac:dyDescent="0.3">
      <c r="A2" s="31" t="s">
        <v>24</v>
      </c>
      <c r="B2" s="27" t="s">
        <v>25</v>
      </c>
      <c r="C2" s="27" t="s">
        <v>26</v>
      </c>
      <c r="D2" s="29" t="s">
        <v>27</v>
      </c>
      <c r="E2" s="30" t="s">
        <v>37</v>
      </c>
      <c r="F2" s="27" t="s">
        <v>28</v>
      </c>
      <c r="G2" s="28" t="s">
        <v>29</v>
      </c>
      <c r="H2" s="27" t="s">
        <v>30</v>
      </c>
      <c r="I2" s="27" t="s">
        <v>31</v>
      </c>
      <c r="J2" s="26" t="s">
        <v>32</v>
      </c>
      <c r="K2" s="25" t="s">
        <v>0</v>
      </c>
      <c r="L2" s="24" t="s">
        <v>52</v>
      </c>
      <c r="M2" s="47" t="s">
        <v>33</v>
      </c>
      <c r="N2" s="53" t="s">
        <v>34</v>
      </c>
      <c r="O2" s="52" t="s">
        <v>35</v>
      </c>
      <c r="P2" s="13" t="s">
        <v>120</v>
      </c>
      <c r="S2" s="55"/>
    </row>
    <row r="3" spans="1:19" ht="16.5" customHeight="1" x14ac:dyDescent="0.3">
      <c r="A3" s="21">
        <v>5</v>
      </c>
      <c r="B3" s="258">
        <v>176.66666666666666</v>
      </c>
      <c r="C3" s="258">
        <v>177.59863013698626</v>
      </c>
      <c r="D3" s="257">
        <v>181.333333333333</v>
      </c>
      <c r="E3" s="257">
        <v>178.417</v>
      </c>
      <c r="F3" s="258">
        <v>175.8</v>
      </c>
      <c r="G3" s="258">
        <v>175.048</v>
      </c>
      <c r="H3" s="258">
        <v>176.6</v>
      </c>
      <c r="I3" s="258"/>
      <c r="J3" s="258"/>
      <c r="K3" s="19">
        <v>178</v>
      </c>
      <c r="L3" s="18">
        <f>AVERAGE(B3:J3)</f>
        <v>177.35194716242654</v>
      </c>
      <c r="M3" s="18">
        <f>MAX(B3:J3)-MIN(B3:J3)</f>
        <v>6.2853333333329999</v>
      </c>
      <c r="N3" s="53">
        <v>173</v>
      </c>
      <c r="O3" s="52">
        <v>183</v>
      </c>
      <c r="P3" s="15">
        <f>L3/L3*100</f>
        <v>100</v>
      </c>
    </row>
    <row r="4" spans="1:19" ht="15.95" customHeight="1" x14ac:dyDescent="0.3">
      <c r="A4" s="21">
        <v>6</v>
      </c>
      <c r="B4" s="258">
        <v>176.76190476190476</v>
      </c>
      <c r="C4" s="258">
        <v>178.30851063829795</v>
      </c>
      <c r="D4" s="257">
        <v>181.63157894736841</v>
      </c>
      <c r="E4" s="257">
        <v>178.131</v>
      </c>
      <c r="F4" s="258">
        <v>174.70416666666668</v>
      </c>
      <c r="G4" s="258">
        <v>177.75399999999999</v>
      </c>
      <c r="H4" s="258">
        <v>176.6</v>
      </c>
      <c r="I4" s="258">
        <v>178.88</v>
      </c>
      <c r="J4" s="258">
        <v>176.22222222222223</v>
      </c>
      <c r="K4" s="19">
        <v>178</v>
      </c>
      <c r="L4" s="18">
        <f>AVERAGE(B4:J4)</f>
        <v>177.66593147071777</v>
      </c>
      <c r="M4" s="18">
        <f t="shared" ref="M4:M20" si="0">MAX(B4:J4)-MIN(B4:J4)</f>
        <v>6.9274122807017307</v>
      </c>
      <c r="N4" s="53">
        <v>173</v>
      </c>
      <c r="O4" s="52">
        <v>183</v>
      </c>
      <c r="P4" s="15">
        <f>L4/L$3*100</f>
        <v>100.17704023740075</v>
      </c>
    </row>
    <row r="5" spans="1:19" ht="15.95" customHeight="1" x14ac:dyDescent="0.3">
      <c r="A5" s="21">
        <v>7</v>
      </c>
      <c r="B5" s="258">
        <v>177.36363636363637</v>
      </c>
      <c r="C5" s="258">
        <v>177.70186915887854</v>
      </c>
      <c r="D5" s="257">
        <v>181.04761904761901</v>
      </c>
      <c r="E5" s="257">
        <v>178.661</v>
      </c>
      <c r="F5" s="258">
        <v>174.23333333333335</v>
      </c>
      <c r="G5" s="258">
        <v>177.726</v>
      </c>
      <c r="H5" s="258">
        <v>176.5</v>
      </c>
      <c r="I5" s="258">
        <v>178.67</v>
      </c>
      <c r="J5" s="258">
        <v>177.53333333333333</v>
      </c>
      <c r="K5" s="19">
        <v>178</v>
      </c>
      <c r="L5" s="18">
        <f>AVERAGE(B5:J5)</f>
        <v>177.71519902631118</v>
      </c>
      <c r="M5" s="18">
        <f t="shared" si="0"/>
        <v>6.8142857142856599</v>
      </c>
      <c r="N5" s="53">
        <v>173</v>
      </c>
      <c r="O5" s="52">
        <v>183</v>
      </c>
      <c r="P5" s="15">
        <f>L5/L$3*100</f>
        <v>100.20481977767741</v>
      </c>
    </row>
    <row r="6" spans="1:19" ht="15.95" customHeight="1" x14ac:dyDescent="0.3">
      <c r="A6" s="21">
        <v>8</v>
      </c>
      <c r="B6" s="258">
        <v>177.3</v>
      </c>
      <c r="C6" s="258">
        <v>177.20722891566271</v>
      </c>
      <c r="D6" s="257">
        <v>181.57894736842101</v>
      </c>
      <c r="E6" s="274">
        <v>178.41399999999999</v>
      </c>
      <c r="F6" s="258">
        <v>174.07916666666665</v>
      </c>
      <c r="G6" s="258">
        <v>177.476</v>
      </c>
      <c r="H6" s="258">
        <v>176.7</v>
      </c>
      <c r="I6" s="258">
        <v>178.78</v>
      </c>
      <c r="J6" s="258">
        <v>176.83333333333334</v>
      </c>
      <c r="K6" s="19">
        <v>178</v>
      </c>
      <c r="L6" s="18">
        <f>AVERAGE(B6:J6)</f>
        <v>177.59651958712041</v>
      </c>
      <c r="M6" s="18">
        <f t="shared" si="0"/>
        <v>7.4997807017543607</v>
      </c>
      <c r="N6" s="53">
        <v>173</v>
      </c>
      <c r="O6" s="52">
        <v>183</v>
      </c>
      <c r="P6" s="15">
        <f t="shared" ref="P6:P20" si="1">L6/L$3*100</f>
        <v>100.13790230589905</v>
      </c>
    </row>
    <row r="7" spans="1:19" ht="15.95" customHeight="1" x14ac:dyDescent="0.3">
      <c r="A7" s="21">
        <v>9</v>
      </c>
      <c r="B7" s="258">
        <v>177</v>
      </c>
      <c r="C7" s="258">
        <v>177.44318181818178</v>
      </c>
      <c r="D7" s="267">
        <v>180.94117647058823</v>
      </c>
      <c r="E7" s="257">
        <v>177.625</v>
      </c>
      <c r="F7" s="258">
        <v>174.4434782608696</v>
      </c>
      <c r="G7" s="258">
        <v>178.31299999999999</v>
      </c>
      <c r="H7" s="258">
        <v>176.8</v>
      </c>
      <c r="I7" s="258">
        <v>174.69</v>
      </c>
      <c r="J7" s="258">
        <v>176.76923076923077</v>
      </c>
      <c r="K7" s="19">
        <v>178</v>
      </c>
      <c r="L7" s="18">
        <f>AVERAGE(B7:J7)</f>
        <v>177.11389636876336</v>
      </c>
      <c r="M7" s="18">
        <f t="shared" si="0"/>
        <v>6.4976982097186351</v>
      </c>
      <c r="N7" s="53">
        <v>173</v>
      </c>
      <c r="O7" s="52">
        <v>183</v>
      </c>
      <c r="P7" s="15">
        <f t="shared" si="1"/>
        <v>99.865774919603695</v>
      </c>
    </row>
    <row r="8" spans="1:19" ht="15.95" customHeight="1" x14ac:dyDescent="0.3">
      <c r="A8" s="21">
        <v>10</v>
      </c>
      <c r="B8" s="130"/>
      <c r="C8" s="130"/>
      <c r="D8" s="133"/>
      <c r="E8" s="133"/>
      <c r="F8" s="130"/>
      <c r="G8" s="130"/>
      <c r="H8" s="130"/>
      <c r="I8" s="130"/>
      <c r="J8" s="130"/>
      <c r="K8" s="19">
        <v>178</v>
      </c>
      <c r="L8" s="18"/>
      <c r="M8" s="18">
        <f t="shared" si="0"/>
        <v>0</v>
      </c>
      <c r="N8" s="53">
        <v>173</v>
      </c>
      <c r="O8" s="52">
        <v>183</v>
      </c>
      <c r="P8" s="15">
        <f t="shared" si="1"/>
        <v>0</v>
      </c>
    </row>
    <row r="9" spans="1:19" ht="15.95" customHeight="1" x14ac:dyDescent="0.3">
      <c r="A9" s="21">
        <v>11</v>
      </c>
      <c r="B9" s="22"/>
      <c r="C9" s="22"/>
      <c r="D9" s="18"/>
      <c r="E9" s="18"/>
      <c r="F9" s="22"/>
      <c r="G9" s="22"/>
      <c r="H9" s="22"/>
      <c r="I9" s="22"/>
      <c r="J9" s="22"/>
      <c r="K9" s="19">
        <v>178</v>
      </c>
      <c r="L9" s="18"/>
      <c r="M9" s="18">
        <f t="shared" si="0"/>
        <v>0</v>
      </c>
      <c r="N9" s="53">
        <v>173</v>
      </c>
      <c r="O9" s="52">
        <v>183</v>
      </c>
      <c r="P9" s="15">
        <f t="shared" si="1"/>
        <v>0</v>
      </c>
    </row>
    <row r="10" spans="1:19" ht="15.95" customHeight="1" x14ac:dyDescent="0.3">
      <c r="A10" s="21">
        <v>12</v>
      </c>
      <c r="B10" s="22"/>
      <c r="C10" s="22"/>
      <c r="D10" s="18"/>
      <c r="E10" s="18"/>
      <c r="F10" s="22"/>
      <c r="G10" s="22"/>
      <c r="H10" s="22"/>
      <c r="I10" s="22"/>
      <c r="J10" s="22"/>
      <c r="K10" s="19">
        <v>178</v>
      </c>
      <c r="L10" s="18"/>
      <c r="M10" s="18">
        <f t="shared" si="0"/>
        <v>0</v>
      </c>
      <c r="N10" s="53">
        <v>173</v>
      </c>
      <c r="O10" s="52">
        <v>183</v>
      </c>
      <c r="P10" s="15">
        <f t="shared" si="1"/>
        <v>0</v>
      </c>
    </row>
    <row r="11" spans="1:19" ht="15.95" customHeight="1" x14ac:dyDescent="0.3">
      <c r="A11" s="21">
        <v>1</v>
      </c>
      <c r="B11" s="22"/>
      <c r="C11" s="22"/>
      <c r="D11" s="18"/>
      <c r="E11" s="18"/>
      <c r="F11" s="22"/>
      <c r="G11" s="22"/>
      <c r="H11" s="22"/>
      <c r="I11" s="22"/>
      <c r="J11" s="22"/>
      <c r="K11" s="19">
        <v>178</v>
      </c>
      <c r="L11" s="18"/>
      <c r="M11" s="18">
        <f t="shared" si="0"/>
        <v>0</v>
      </c>
      <c r="N11" s="53">
        <v>173</v>
      </c>
      <c r="O11" s="52">
        <v>183</v>
      </c>
      <c r="P11" s="15">
        <f t="shared" si="1"/>
        <v>0</v>
      </c>
    </row>
    <row r="12" spans="1:19" ht="15.95" customHeight="1" x14ac:dyDescent="0.3">
      <c r="A12" s="21">
        <v>2</v>
      </c>
      <c r="B12" s="22"/>
      <c r="C12" s="22"/>
      <c r="D12" s="18"/>
      <c r="E12" s="18"/>
      <c r="F12" s="22"/>
      <c r="G12" s="22"/>
      <c r="H12" s="22"/>
      <c r="I12" s="22"/>
      <c r="J12" s="22"/>
      <c r="K12" s="19">
        <v>178</v>
      </c>
      <c r="L12" s="18"/>
      <c r="M12" s="18">
        <f t="shared" si="0"/>
        <v>0</v>
      </c>
      <c r="N12" s="53">
        <v>173</v>
      </c>
      <c r="O12" s="52">
        <v>183</v>
      </c>
      <c r="P12" s="15">
        <f t="shared" si="1"/>
        <v>0</v>
      </c>
    </row>
    <row r="13" spans="1:19" ht="15.95" customHeight="1" x14ac:dyDescent="0.3">
      <c r="A13" s="21">
        <v>3</v>
      </c>
      <c r="B13" s="22"/>
      <c r="C13" s="22"/>
      <c r="D13" s="18"/>
      <c r="E13" s="18"/>
      <c r="F13" s="22"/>
      <c r="G13" s="22"/>
      <c r="H13" s="22"/>
      <c r="I13" s="22"/>
      <c r="J13" s="22"/>
      <c r="K13" s="19">
        <v>178</v>
      </c>
      <c r="L13" s="18"/>
      <c r="M13" s="18">
        <f t="shared" si="0"/>
        <v>0</v>
      </c>
      <c r="N13" s="53">
        <v>173</v>
      </c>
      <c r="O13" s="52">
        <v>183</v>
      </c>
      <c r="P13" s="15">
        <f t="shared" si="1"/>
        <v>0</v>
      </c>
    </row>
    <row r="14" spans="1:19" ht="15.95" customHeight="1" x14ac:dyDescent="0.3">
      <c r="A14" s="21">
        <v>4</v>
      </c>
      <c r="B14" s="22"/>
      <c r="C14" s="22"/>
      <c r="D14" s="18"/>
      <c r="E14" s="18"/>
      <c r="F14" s="20"/>
      <c r="G14" s="22"/>
      <c r="H14" s="22"/>
      <c r="I14" s="22"/>
      <c r="J14" s="22"/>
      <c r="K14" s="19">
        <v>178</v>
      </c>
      <c r="L14" s="18"/>
      <c r="M14" s="18">
        <f t="shared" si="0"/>
        <v>0</v>
      </c>
      <c r="N14" s="53">
        <v>173</v>
      </c>
      <c r="O14" s="52">
        <v>183</v>
      </c>
      <c r="P14" s="15">
        <f t="shared" si="1"/>
        <v>0</v>
      </c>
    </row>
    <row r="15" spans="1:19" ht="15.95" customHeight="1" x14ac:dyDescent="0.3">
      <c r="A15" s="21">
        <v>5</v>
      </c>
      <c r="B15" s="22"/>
      <c r="C15" s="22"/>
      <c r="D15" s="18"/>
      <c r="E15" s="18"/>
      <c r="F15" s="22"/>
      <c r="G15" s="22"/>
      <c r="H15" s="22"/>
      <c r="I15" s="22"/>
      <c r="J15" s="22"/>
      <c r="K15" s="19">
        <v>178</v>
      </c>
      <c r="L15" s="18"/>
      <c r="M15" s="18">
        <f t="shared" si="0"/>
        <v>0</v>
      </c>
      <c r="N15" s="53">
        <v>173</v>
      </c>
      <c r="O15" s="52">
        <v>183</v>
      </c>
      <c r="P15" s="15">
        <f t="shared" si="1"/>
        <v>0</v>
      </c>
      <c r="Q15" s="14"/>
    </row>
    <row r="16" spans="1:19" ht="15.95" customHeight="1" x14ac:dyDescent="0.3">
      <c r="A16" s="21">
        <v>6</v>
      </c>
      <c r="B16" s="22"/>
      <c r="C16" s="22"/>
      <c r="D16" s="18"/>
      <c r="E16" s="18"/>
      <c r="F16" s="22"/>
      <c r="G16" s="22"/>
      <c r="H16" s="22"/>
      <c r="I16" s="22"/>
      <c r="J16" s="22"/>
      <c r="K16" s="19">
        <v>178</v>
      </c>
      <c r="L16" s="18"/>
      <c r="M16" s="18">
        <f t="shared" si="0"/>
        <v>0</v>
      </c>
      <c r="N16" s="53">
        <v>173</v>
      </c>
      <c r="O16" s="52">
        <v>183</v>
      </c>
      <c r="P16" s="15">
        <f t="shared" si="1"/>
        <v>0</v>
      </c>
      <c r="Q16" s="14"/>
    </row>
    <row r="17" spans="1:17" ht="15.95" customHeight="1" x14ac:dyDescent="0.3">
      <c r="A17" s="21">
        <v>7</v>
      </c>
      <c r="B17" s="22"/>
      <c r="C17" s="22"/>
      <c r="D17" s="18"/>
      <c r="E17" s="18"/>
      <c r="F17" s="22"/>
      <c r="G17" s="22"/>
      <c r="H17" s="22"/>
      <c r="I17" s="22"/>
      <c r="J17" s="22"/>
      <c r="K17" s="19">
        <v>178</v>
      </c>
      <c r="L17" s="18"/>
      <c r="M17" s="18">
        <f t="shared" si="0"/>
        <v>0</v>
      </c>
      <c r="N17" s="53">
        <v>173</v>
      </c>
      <c r="O17" s="52">
        <v>183</v>
      </c>
      <c r="P17" s="15">
        <f t="shared" si="1"/>
        <v>0</v>
      </c>
      <c r="Q17" s="14"/>
    </row>
    <row r="18" spans="1:17" ht="15.95" customHeight="1" x14ac:dyDescent="0.3">
      <c r="A18" s="21">
        <v>8</v>
      </c>
      <c r="B18" s="20"/>
      <c r="C18" s="20"/>
      <c r="D18" s="20"/>
      <c r="E18" s="20"/>
      <c r="F18" s="20"/>
      <c r="G18" s="20"/>
      <c r="H18" s="20"/>
      <c r="I18" s="20"/>
      <c r="J18" s="20"/>
      <c r="K18" s="19">
        <v>178</v>
      </c>
      <c r="L18" s="18"/>
      <c r="M18" s="18">
        <f t="shared" si="0"/>
        <v>0</v>
      </c>
      <c r="N18" s="53">
        <v>173</v>
      </c>
      <c r="O18" s="52">
        <v>183</v>
      </c>
      <c r="P18" s="15">
        <f t="shared" si="1"/>
        <v>0</v>
      </c>
      <c r="Q18" s="14"/>
    </row>
    <row r="19" spans="1:17" ht="15.95" customHeight="1" x14ac:dyDescent="0.3">
      <c r="A19" s="21">
        <v>9</v>
      </c>
      <c r="B19" s="20"/>
      <c r="C19" s="20"/>
      <c r="D19" s="20"/>
      <c r="E19" s="20"/>
      <c r="F19" s="20"/>
      <c r="G19" s="20"/>
      <c r="H19" s="20"/>
      <c r="I19" s="20"/>
      <c r="J19" s="20"/>
      <c r="K19" s="19">
        <v>178</v>
      </c>
      <c r="L19" s="18"/>
      <c r="M19" s="18">
        <f t="shared" si="0"/>
        <v>0</v>
      </c>
      <c r="N19" s="53">
        <v>173</v>
      </c>
      <c r="O19" s="52">
        <v>183</v>
      </c>
      <c r="P19" s="15">
        <f t="shared" si="1"/>
        <v>0</v>
      </c>
      <c r="Q19" s="14"/>
    </row>
    <row r="20" spans="1:17" ht="15.95" customHeight="1" x14ac:dyDescent="0.3">
      <c r="A20" s="21">
        <v>10</v>
      </c>
      <c r="B20" s="20"/>
      <c r="C20" s="54"/>
      <c r="D20" s="54"/>
      <c r="E20" s="54"/>
      <c r="F20" s="54"/>
      <c r="G20" s="54"/>
      <c r="H20" s="54"/>
      <c r="I20" s="54"/>
      <c r="J20" s="54"/>
      <c r="K20" s="19">
        <v>178</v>
      </c>
      <c r="L20" s="18"/>
      <c r="M20" s="18">
        <f t="shared" si="0"/>
        <v>0</v>
      </c>
      <c r="N20" s="53">
        <v>173</v>
      </c>
      <c r="O20" s="52">
        <v>183</v>
      </c>
      <c r="P20" s="15">
        <f t="shared" si="1"/>
        <v>0</v>
      </c>
      <c r="Q20" s="14"/>
    </row>
  </sheetData>
  <phoneticPr fontId="21"/>
  <pageMargins left="0.78700000000000003" right="0.78700000000000003" top="0.98399999999999999" bottom="0.98399999999999999" header="0.51200000000000001" footer="0.51200000000000001"/>
  <pageSetup paperSize="9" orientation="portrait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865FE-3619-480D-8A35-6EDD62504398}">
  <sheetPr codeName="Sheet6"/>
  <dimension ref="A1:R20"/>
  <sheetViews>
    <sheetView zoomScale="70" zoomScaleNormal="70" workbookViewId="0">
      <selection activeCell="L8" sqref="L8"/>
    </sheetView>
  </sheetViews>
  <sheetFormatPr defaultColWidth="9" defaultRowHeight="13.5" x14ac:dyDescent="0.15"/>
  <cols>
    <col min="1" max="1" width="3.75" style="11" customWidth="1"/>
    <col min="2" max="2" width="9.875" style="11" customWidth="1"/>
    <col min="3" max="3" width="12" style="11" customWidth="1"/>
    <col min="4" max="4" width="11.5" style="11" customWidth="1"/>
    <col min="5" max="5" width="10.5" style="11" customWidth="1"/>
    <col min="6" max="6" width="11.25" style="11" customWidth="1"/>
    <col min="7" max="7" width="10.375" style="11" customWidth="1"/>
    <col min="8" max="8" width="9.5" style="11" customWidth="1"/>
    <col min="9" max="9" width="9.625" style="11" customWidth="1"/>
    <col min="10" max="10" width="10" style="11" customWidth="1"/>
    <col min="11" max="11" width="6.875" style="11" customWidth="1"/>
    <col min="12" max="12" width="9.75" style="11" customWidth="1"/>
    <col min="13" max="13" width="5.875" style="11" customWidth="1"/>
    <col min="14" max="15" width="2.625" style="11" customWidth="1"/>
    <col min="16" max="16384" width="9" style="11"/>
  </cols>
  <sheetData>
    <row r="1" spans="1:18" ht="20.100000000000001" customHeight="1" x14ac:dyDescent="0.3">
      <c r="F1" s="32" t="s">
        <v>5</v>
      </c>
    </row>
    <row r="2" spans="1:18" s="33" customFormat="1" ht="15.95" customHeight="1" x14ac:dyDescent="0.25">
      <c r="A2" s="31" t="s">
        <v>24</v>
      </c>
      <c r="B2" s="27" t="s">
        <v>25</v>
      </c>
      <c r="C2" s="27" t="s">
        <v>26</v>
      </c>
      <c r="D2" s="29" t="s">
        <v>27</v>
      </c>
      <c r="E2" s="30" t="s">
        <v>37</v>
      </c>
      <c r="F2" s="27" t="s">
        <v>28</v>
      </c>
      <c r="G2" s="28" t="s">
        <v>29</v>
      </c>
      <c r="H2" s="27" t="s">
        <v>30</v>
      </c>
      <c r="I2" s="27" t="s">
        <v>31</v>
      </c>
      <c r="J2" s="26" t="s">
        <v>32</v>
      </c>
      <c r="K2" s="25" t="s">
        <v>0</v>
      </c>
      <c r="L2" s="24" t="s">
        <v>52</v>
      </c>
      <c r="M2" s="23" t="s">
        <v>33</v>
      </c>
      <c r="N2" s="57" t="s">
        <v>34</v>
      </c>
      <c r="O2" s="56" t="s">
        <v>35</v>
      </c>
      <c r="P2" s="13" t="s">
        <v>120</v>
      </c>
      <c r="Q2" s="11"/>
      <c r="R2" s="11"/>
    </row>
    <row r="3" spans="1:18" s="33" customFormat="1" ht="15.95" customHeight="1" x14ac:dyDescent="0.25">
      <c r="A3" s="21">
        <v>5</v>
      </c>
      <c r="B3" s="258">
        <v>143.61111111111111</v>
      </c>
      <c r="C3" s="258">
        <v>144.21594202898552</v>
      </c>
      <c r="D3" s="257">
        <v>147.3125</v>
      </c>
      <c r="E3" s="257">
        <v>143.72200000000001</v>
      </c>
      <c r="F3" s="258">
        <v>142.14285714285714</v>
      </c>
      <c r="G3" s="258">
        <v>141.72499999999999</v>
      </c>
      <c r="H3" s="258">
        <v>143</v>
      </c>
      <c r="I3" s="130"/>
      <c r="J3" s="130"/>
      <c r="K3" s="12">
        <v>144</v>
      </c>
      <c r="L3" s="18">
        <f>AVERAGE(B3:J3)</f>
        <v>143.67563004042196</v>
      </c>
      <c r="M3" s="18">
        <f t="shared" ref="M3:M20" si="0">MAX(B3:J3)-MIN(B3:J3)</f>
        <v>5.5875000000000057</v>
      </c>
      <c r="N3" s="17">
        <v>136</v>
      </c>
      <c r="O3" s="16">
        <v>152</v>
      </c>
      <c r="P3" s="15">
        <f>L3/L3*100</f>
        <v>100</v>
      </c>
    </row>
    <row r="4" spans="1:18" s="33" customFormat="1" ht="15.95" customHeight="1" x14ac:dyDescent="0.25">
      <c r="A4" s="21">
        <v>6</v>
      </c>
      <c r="B4" s="258">
        <v>143.52380952380952</v>
      </c>
      <c r="C4" s="258">
        <v>144.79054054054055</v>
      </c>
      <c r="D4" s="257">
        <v>144.14285714285714</v>
      </c>
      <c r="E4" s="257">
        <v>143.6</v>
      </c>
      <c r="F4" s="258">
        <v>139.33333333333334</v>
      </c>
      <c r="G4" s="258">
        <v>141.27000000000001</v>
      </c>
      <c r="H4" s="258">
        <v>143</v>
      </c>
      <c r="I4" s="258">
        <v>143.04</v>
      </c>
      <c r="J4" s="258">
        <v>143.22222222222223</v>
      </c>
      <c r="K4" s="12">
        <v>144</v>
      </c>
      <c r="L4" s="18">
        <f>AVERAGE(B4:J4)</f>
        <v>142.8803069736403</v>
      </c>
      <c r="M4" s="18">
        <f t="shared" si="0"/>
        <v>5.4572072072072046</v>
      </c>
      <c r="N4" s="17">
        <v>136</v>
      </c>
      <c r="O4" s="16">
        <v>152</v>
      </c>
      <c r="P4" s="15">
        <f>L4/L$3*100</f>
        <v>99.446445394700618</v>
      </c>
    </row>
    <row r="5" spans="1:18" s="33" customFormat="1" ht="15.95" customHeight="1" x14ac:dyDescent="0.25">
      <c r="A5" s="21">
        <v>7</v>
      </c>
      <c r="B5" s="258">
        <v>143.45454545454547</v>
      </c>
      <c r="C5" s="258">
        <v>144.87415730337079</v>
      </c>
      <c r="D5" s="257">
        <v>142.90476190476201</v>
      </c>
      <c r="E5" s="257">
        <v>143.46799999999999</v>
      </c>
      <c r="F5" s="258">
        <v>139.8125</v>
      </c>
      <c r="G5" s="258">
        <v>141.28700000000001</v>
      </c>
      <c r="H5" s="258">
        <v>143.5</v>
      </c>
      <c r="I5" s="258">
        <v>142.91999999999999</v>
      </c>
      <c r="J5" s="258">
        <v>143.4</v>
      </c>
      <c r="K5" s="12">
        <v>144</v>
      </c>
      <c r="L5" s="18">
        <f>AVERAGE(B5:J5)</f>
        <v>142.84677385140873</v>
      </c>
      <c r="M5" s="18">
        <f t="shared" si="0"/>
        <v>5.0616573033707937</v>
      </c>
      <c r="N5" s="17">
        <v>136</v>
      </c>
      <c r="O5" s="16">
        <v>152</v>
      </c>
      <c r="P5" s="15">
        <f>L5/L$3*100</f>
        <v>99.423105930504676</v>
      </c>
    </row>
    <row r="6" spans="1:18" s="33" customFormat="1" ht="15.95" customHeight="1" x14ac:dyDescent="0.25">
      <c r="A6" s="21">
        <v>8</v>
      </c>
      <c r="B6" s="258">
        <v>143.75</v>
      </c>
      <c r="C6" s="258">
        <v>145.23924050632914</v>
      </c>
      <c r="D6" s="257">
        <v>142.36842105263199</v>
      </c>
      <c r="E6" s="274">
        <v>143.43</v>
      </c>
      <c r="F6" s="258">
        <v>139.75000000000003</v>
      </c>
      <c r="G6" s="258">
        <v>141.43199999999999</v>
      </c>
      <c r="H6" s="258">
        <v>143.5</v>
      </c>
      <c r="I6" s="258">
        <v>142.94</v>
      </c>
      <c r="J6" s="258">
        <v>144.22222222222223</v>
      </c>
      <c r="K6" s="12">
        <v>144</v>
      </c>
      <c r="L6" s="18">
        <f>AVERAGE(B6:J6)</f>
        <v>142.95909819790927</v>
      </c>
      <c r="M6" s="18">
        <f t="shared" si="0"/>
        <v>5.4892405063291108</v>
      </c>
      <c r="N6" s="17">
        <v>136</v>
      </c>
      <c r="O6" s="16">
        <v>152</v>
      </c>
      <c r="P6" s="15">
        <f t="shared" ref="P6:P20" si="1">L6/L$3*100</f>
        <v>99.501285052787935</v>
      </c>
    </row>
    <row r="7" spans="1:18" s="33" customFormat="1" ht="15.95" customHeight="1" x14ac:dyDescent="0.25">
      <c r="A7" s="21">
        <v>9</v>
      </c>
      <c r="B7" s="258">
        <v>143.94999999999999</v>
      </c>
      <c r="C7" s="258">
        <v>144.7290697674419</v>
      </c>
      <c r="D7" s="257">
        <v>144.9375</v>
      </c>
      <c r="E7" s="257">
        <v>142.733</v>
      </c>
      <c r="F7" s="258">
        <v>139.73043478260871</v>
      </c>
      <c r="G7" s="258">
        <v>141.833</v>
      </c>
      <c r="H7" s="258">
        <v>143.5</v>
      </c>
      <c r="I7" s="258">
        <v>142.35</v>
      </c>
      <c r="J7" s="258">
        <v>143.46153846153845</v>
      </c>
      <c r="K7" s="12">
        <v>144</v>
      </c>
      <c r="L7" s="18">
        <f>AVERAGE(B7:J7)</f>
        <v>143.02494922350991</v>
      </c>
      <c r="M7" s="18">
        <f t="shared" si="0"/>
        <v>5.207065217391289</v>
      </c>
      <c r="N7" s="17">
        <v>136</v>
      </c>
      <c r="O7" s="16">
        <v>152</v>
      </c>
      <c r="P7" s="15">
        <f t="shared" si="1"/>
        <v>99.547118173952668</v>
      </c>
    </row>
    <row r="8" spans="1:18" s="33" customFormat="1" ht="15.95" customHeight="1" x14ac:dyDescent="0.25">
      <c r="A8" s="21">
        <v>10</v>
      </c>
      <c r="B8" s="130"/>
      <c r="C8" s="130"/>
      <c r="D8" s="133"/>
      <c r="E8" s="133"/>
      <c r="F8" s="130"/>
      <c r="G8" s="130"/>
      <c r="H8" s="130"/>
      <c r="I8" s="130"/>
      <c r="J8" s="130"/>
      <c r="K8" s="12">
        <v>144</v>
      </c>
      <c r="L8" s="18"/>
      <c r="M8" s="18">
        <f t="shared" si="0"/>
        <v>0</v>
      </c>
      <c r="N8" s="17">
        <v>136</v>
      </c>
      <c r="O8" s="16">
        <v>152</v>
      </c>
      <c r="P8" s="15">
        <f t="shared" si="1"/>
        <v>0</v>
      </c>
    </row>
    <row r="9" spans="1:18" s="33" customFormat="1" ht="15.95" customHeight="1" x14ac:dyDescent="0.25">
      <c r="A9" s="21">
        <v>11</v>
      </c>
      <c r="B9" s="22"/>
      <c r="C9" s="22"/>
      <c r="D9" s="18"/>
      <c r="E9" s="18"/>
      <c r="F9" s="22"/>
      <c r="G9" s="22"/>
      <c r="H9" s="22"/>
      <c r="I9" s="22"/>
      <c r="J9" s="22"/>
      <c r="K9" s="12">
        <v>144</v>
      </c>
      <c r="L9" s="18"/>
      <c r="M9" s="18">
        <f t="shared" si="0"/>
        <v>0</v>
      </c>
      <c r="N9" s="17">
        <v>136</v>
      </c>
      <c r="O9" s="16">
        <v>152</v>
      </c>
      <c r="P9" s="15">
        <f t="shared" si="1"/>
        <v>0</v>
      </c>
    </row>
    <row r="10" spans="1:18" s="33" customFormat="1" ht="15.95" customHeight="1" x14ac:dyDescent="0.25">
      <c r="A10" s="21">
        <v>12</v>
      </c>
      <c r="B10" s="22"/>
      <c r="C10" s="22"/>
      <c r="D10" s="18"/>
      <c r="E10" s="18"/>
      <c r="F10" s="22"/>
      <c r="G10" s="22"/>
      <c r="H10" s="22"/>
      <c r="I10" s="22"/>
      <c r="J10" s="22"/>
      <c r="K10" s="12">
        <v>144</v>
      </c>
      <c r="L10" s="18"/>
      <c r="M10" s="18">
        <f t="shared" si="0"/>
        <v>0</v>
      </c>
      <c r="N10" s="17">
        <v>136</v>
      </c>
      <c r="O10" s="16">
        <v>152</v>
      </c>
      <c r="P10" s="15">
        <f t="shared" si="1"/>
        <v>0</v>
      </c>
    </row>
    <row r="11" spans="1:18" s="33" customFormat="1" ht="15.95" customHeight="1" x14ac:dyDescent="0.25">
      <c r="A11" s="21">
        <v>1</v>
      </c>
      <c r="B11" s="22"/>
      <c r="C11" s="22"/>
      <c r="D11" s="18"/>
      <c r="E11" s="18"/>
      <c r="F11" s="22"/>
      <c r="G11" s="22"/>
      <c r="H11" s="22"/>
      <c r="I11" s="22"/>
      <c r="J11" s="22"/>
      <c r="K11" s="12">
        <v>144</v>
      </c>
      <c r="L11" s="18"/>
      <c r="M11" s="18">
        <f t="shared" si="0"/>
        <v>0</v>
      </c>
      <c r="N11" s="17">
        <v>136</v>
      </c>
      <c r="O11" s="16">
        <v>152</v>
      </c>
      <c r="P11" s="15">
        <f t="shared" si="1"/>
        <v>0</v>
      </c>
    </row>
    <row r="12" spans="1:18" s="33" customFormat="1" ht="15.95" customHeight="1" x14ac:dyDescent="0.25">
      <c r="A12" s="21">
        <v>2</v>
      </c>
      <c r="B12" s="22"/>
      <c r="C12" s="22"/>
      <c r="D12" s="18"/>
      <c r="E12" s="18"/>
      <c r="F12" s="22"/>
      <c r="G12" s="22"/>
      <c r="H12" s="22"/>
      <c r="I12" s="22"/>
      <c r="J12" s="22"/>
      <c r="K12" s="12">
        <v>144</v>
      </c>
      <c r="L12" s="18"/>
      <c r="M12" s="18">
        <f t="shared" si="0"/>
        <v>0</v>
      </c>
      <c r="N12" s="17">
        <v>136</v>
      </c>
      <c r="O12" s="16">
        <v>152</v>
      </c>
      <c r="P12" s="15">
        <f t="shared" si="1"/>
        <v>0</v>
      </c>
    </row>
    <row r="13" spans="1:18" s="33" customFormat="1" ht="15.95" customHeight="1" x14ac:dyDescent="0.25">
      <c r="A13" s="21">
        <v>3</v>
      </c>
      <c r="B13" s="22"/>
      <c r="C13" s="22"/>
      <c r="D13" s="18"/>
      <c r="E13" s="18"/>
      <c r="F13" s="22"/>
      <c r="G13" s="22"/>
      <c r="H13" s="22"/>
      <c r="I13" s="22"/>
      <c r="J13" s="22"/>
      <c r="K13" s="12">
        <v>144</v>
      </c>
      <c r="L13" s="18"/>
      <c r="M13" s="18">
        <f t="shared" si="0"/>
        <v>0</v>
      </c>
      <c r="N13" s="17">
        <v>136</v>
      </c>
      <c r="O13" s="16">
        <v>152</v>
      </c>
      <c r="P13" s="15">
        <f t="shared" si="1"/>
        <v>0</v>
      </c>
    </row>
    <row r="14" spans="1:18" s="33" customFormat="1" ht="15.95" customHeight="1" x14ac:dyDescent="0.25">
      <c r="A14" s="21">
        <v>4</v>
      </c>
      <c r="B14" s="22"/>
      <c r="C14" s="22"/>
      <c r="D14" s="18"/>
      <c r="E14" s="18"/>
      <c r="F14" s="20"/>
      <c r="G14" s="22"/>
      <c r="H14" s="22"/>
      <c r="I14" s="22"/>
      <c r="J14" s="22"/>
      <c r="K14" s="12">
        <v>144</v>
      </c>
      <c r="L14" s="18"/>
      <c r="M14" s="18">
        <f t="shared" si="0"/>
        <v>0</v>
      </c>
      <c r="N14" s="17">
        <v>136</v>
      </c>
      <c r="O14" s="16">
        <v>152</v>
      </c>
      <c r="P14" s="15">
        <f t="shared" si="1"/>
        <v>0</v>
      </c>
    </row>
    <row r="15" spans="1:18" s="33" customFormat="1" ht="15.95" customHeight="1" x14ac:dyDescent="0.25">
      <c r="A15" s="21">
        <v>5</v>
      </c>
      <c r="B15" s="22"/>
      <c r="C15" s="22"/>
      <c r="D15" s="18"/>
      <c r="E15" s="18"/>
      <c r="F15" s="22"/>
      <c r="G15" s="22"/>
      <c r="H15" s="22"/>
      <c r="I15" s="22"/>
      <c r="J15" s="22"/>
      <c r="K15" s="12">
        <v>144</v>
      </c>
      <c r="L15" s="18"/>
      <c r="M15" s="18">
        <f t="shared" si="0"/>
        <v>0</v>
      </c>
      <c r="N15" s="17">
        <v>136</v>
      </c>
      <c r="O15" s="16">
        <v>152</v>
      </c>
      <c r="P15" s="15">
        <f t="shared" si="1"/>
        <v>0</v>
      </c>
      <c r="Q15" s="34"/>
    </row>
    <row r="16" spans="1:18" s="33" customFormat="1" ht="15.95" customHeight="1" x14ac:dyDescent="0.25">
      <c r="A16" s="21">
        <v>6</v>
      </c>
      <c r="B16" s="22"/>
      <c r="C16" s="22"/>
      <c r="D16" s="18"/>
      <c r="E16" s="18"/>
      <c r="F16" s="22"/>
      <c r="G16" s="22"/>
      <c r="H16" s="22"/>
      <c r="I16" s="22"/>
      <c r="J16" s="22"/>
      <c r="K16" s="12">
        <v>144</v>
      </c>
      <c r="L16" s="18"/>
      <c r="M16" s="18">
        <f t="shared" si="0"/>
        <v>0</v>
      </c>
      <c r="N16" s="17">
        <v>136</v>
      </c>
      <c r="O16" s="16">
        <v>152</v>
      </c>
      <c r="P16" s="15">
        <f t="shared" si="1"/>
        <v>0</v>
      </c>
      <c r="Q16" s="34"/>
    </row>
    <row r="17" spans="1:17" s="33" customFormat="1" ht="15.95" customHeight="1" x14ac:dyDescent="0.25">
      <c r="A17" s="21">
        <v>7</v>
      </c>
      <c r="B17" s="22"/>
      <c r="C17" s="22"/>
      <c r="D17" s="18"/>
      <c r="E17" s="18"/>
      <c r="F17" s="22"/>
      <c r="G17" s="22"/>
      <c r="H17" s="22"/>
      <c r="I17" s="22"/>
      <c r="J17" s="22"/>
      <c r="K17" s="12">
        <v>144</v>
      </c>
      <c r="L17" s="18"/>
      <c r="M17" s="18">
        <f t="shared" si="0"/>
        <v>0</v>
      </c>
      <c r="N17" s="17">
        <v>136</v>
      </c>
      <c r="O17" s="16">
        <v>152</v>
      </c>
      <c r="P17" s="15">
        <f t="shared" si="1"/>
        <v>0</v>
      </c>
      <c r="Q17" s="34"/>
    </row>
    <row r="18" spans="1:17" s="33" customFormat="1" ht="15.95" customHeight="1" x14ac:dyDescent="0.25">
      <c r="A18" s="21">
        <v>8</v>
      </c>
      <c r="B18" s="20"/>
      <c r="C18" s="20"/>
      <c r="D18" s="20"/>
      <c r="E18" s="20"/>
      <c r="F18" s="20"/>
      <c r="G18" s="20"/>
      <c r="H18" s="20"/>
      <c r="I18" s="20"/>
      <c r="J18" s="20"/>
      <c r="K18" s="12">
        <v>144</v>
      </c>
      <c r="L18" s="18"/>
      <c r="M18" s="18">
        <f t="shared" si="0"/>
        <v>0</v>
      </c>
      <c r="N18" s="17">
        <v>136</v>
      </c>
      <c r="O18" s="16">
        <v>152</v>
      </c>
      <c r="P18" s="15">
        <f t="shared" si="1"/>
        <v>0</v>
      </c>
      <c r="Q18" s="34"/>
    </row>
    <row r="19" spans="1:17" s="33" customFormat="1" ht="15.95" customHeight="1" x14ac:dyDescent="0.25">
      <c r="A19" s="21">
        <v>9</v>
      </c>
      <c r="B19" s="20"/>
      <c r="C19" s="20"/>
      <c r="D19" s="20"/>
      <c r="E19" s="20"/>
      <c r="F19" s="20"/>
      <c r="G19" s="20"/>
      <c r="H19" s="20"/>
      <c r="I19" s="20"/>
      <c r="J19" s="20"/>
      <c r="K19" s="12">
        <v>144</v>
      </c>
      <c r="L19" s="18"/>
      <c r="M19" s="18">
        <f t="shared" si="0"/>
        <v>0</v>
      </c>
      <c r="N19" s="17">
        <v>136</v>
      </c>
      <c r="O19" s="16">
        <v>152</v>
      </c>
      <c r="P19" s="15">
        <f t="shared" si="1"/>
        <v>0</v>
      </c>
    </row>
    <row r="20" spans="1:17" s="33" customFormat="1" ht="15.95" customHeight="1" x14ac:dyDescent="0.25">
      <c r="A20" s="21">
        <v>10</v>
      </c>
      <c r="B20" s="20"/>
      <c r="C20" s="12"/>
      <c r="D20" s="12"/>
      <c r="E20" s="12"/>
      <c r="F20" s="12"/>
      <c r="G20" s="12"/>
      <c r="H20" s="12"/>
      <c r="I20" s="12"/>
      <c r="J20" s="12"/>
      <c r="K20" s="12">
        <v>144</v>
      </c>
      <c r="L20" s="18"/>
      <c r="M20" s="18">
        <f t="shared" si="0"/>
        <v>0</v>
      </c>
      <c r="N20" s="17">
        <v>136</v>
      </c>
      <c r="O20" s="16">
        <v>152</v>
      </c>
      <c r="P20" s="15">
        <f t="shared" si="1"/>
        <v>0</v>
      </c>
    </row>
  </sheetData>
  <phoneticPr fontId="21"/>
  <pageMargins left="0.78700000000000003" right="0.78700000000000003" top="0.98399999999999999" bottom="0.98399999999999999" header="0.51200000000000001" footer="0.51200000000000001"/>
  <pageSetup paperSize="9" orientation="portrait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059EA-BB50-4918-BCB3-72853C24F7E5}">
  <sheetPr codeName="Sheet7"/>
  <dimension ref="A1:Q21"/>
  <sheetViews>
    <sheetView zoomScale="70" zoomScaleNormal="70" workbookViewId="0">
      <selection activeCell="L8" sqref="L8"/>
    </sheetView>
  </sheetViews>
  <sheetFormatPr defaultColWidth="9" defaultRowHeight="13.5" x14ac:dyDescent="0.15"/>
  <cols>
    <col min="1" max="1" width="3.75" style="11" customWidth="1"/>
    <col min="2" max="2" width="7.875" style="11" customWidth="1"/>
    <col min="3" max="3" width="9" style="11"/>
    <col min="4" max="4" width="8.625" style="11" customWidth="1"/>
    <col min="5" max="5" width="9.5" style="11" customWidth="1"/>
    <col min="6" max="9" width="8.625" style="11" customWidth="1"/>
    <col min="10" max="10" width="9.375" style="11" customWidth="1"/>
    <col min="11" max="11" width="6.875" style="11" customWidth="1"/>
    <col min="12" max="12" width="9.75" style="11" customWidth="1"/>
    <col min="13" max="13" width="6.25" style="11" customWidth="1"/>
    <col min="14" max="15" width="2.625" style="11" customWidth="1"/>
    <col min="16" max="16" width="10.125" style="11" customWidth="1"/>
    <col min="17" max="16384" width="9" style="11"/>
  </cols>
  <sheetData>
    <row r="1" spans="1:17" ht="20.100000000000001" customHeight="1" x14ac:dyDescent="0.3">
      <c r="F1" s="32" t="s">
        <v>6</v>
      </c>
    </row>
    <row r="2" spans="1:17" ht="15.95" customHeight="1" x14ac:dyDescent="0.25">
      <c r="A2" s="31" t="s">
        <v>24</v>
      </c>
      <c r="B2" s="27" t="s">
        <v>25</v>
      </c>
      <c r="C2" s="27" t="s">
        <v>26</v>
      </c>
      <c r="D2" s="29" t="s">
        <v>27</v>
      </c>
      <c r="E2" s="30" t="s">
        <v>37</v>
      </c>
      <c r="F2" s="27" t="s">
        <v>28</v>
      </c>
      <c r="G2" s="28" t="s">
        <v>29</v>
      </c>
      <c r="H2" s="27" t="s">
        <v>30</v>
      </c>
      <c r="I2" s="27" t="s">
        <v>31</v>
      </c>
      <c r="J2" s="26" t="s">
        <v>32</v>
      </c>
      <c r="K2" s="25" t="s">
        <v>0</v>
      </c>
      <c r="L2" s="24" t="s">
        <v>52</v>
      </c>
      <c r="M2" s="23" t="s">
        <v>33</v>
      </c>
      <c r="N2" s="57" t="s">
        <v>34</v>
      </c>
      <c r="O2" s="56" t="s">
        <v>35</v>
      </c>
      <c r="P2" s="13" t="s">
        <v>120</v>
      </c>
    </row>
    <row r="3" spans="1:17" ht="15.95" customHeight="1" x14ac:dyDescent="0.25">
      <c r="A3" s="21">
        <v>5</v>
      </c>
      <c r="B3" s="258">
        <v>52.722222222222221</v>
      </c>
      <c r="C3" s="258">
        <v>54.359090909090916</v>
      </c>
      <c r="D3" s="257">
        <v>54.705882352941202</v>
      </c>
      <c r="E3" s="257">
        <v>54.265000000000001</v>
      </c>
      <c r="F3" s="258">
        <v>54.05</v>
      </c>
      <c r="G3" s="258">
        <v>51.845999999999997</v>
      </c>
      <c r="H3" s="258">
        <v>54.7</v>
      </c>
      <c r="I3" s="130"/>
      <c r="J3" s="130"/>
      <c r="K3" s="19">
        <v>54</v>
      </c>
      <c r="L3" s="18">
        <f>AVERAGE(B3:J3)</f>
        <v>53.806885069179195</v>
      </c>
      <c r="M3" s="18">
        <f t="shared" ref="M3:M20" si="0">MAX(B3:J3)-MIN(B3:J3)</f>
        <v>2.8598823529412059</v>
      </c>
      <c r="N3" s="58">
        <v>51</v>
      </c>
      <c r="O3" s="58">
        <v>57</v>
      </c>
      <c r="P3" s="15">
        <f>L3/L3*100</f>
        <v>100</v>
      </c>
    </row>
    <row r="4" spans="1:17" ht="15.95" customHeight="1" x14ac:dyDescent="0.25">
      <c r="A4" s="21">
        <v>6</v>
      </c>
      <c r="B4" s="258">
        <v>53.61904761904762</v>
      </c>
      <c r="C4" s="258">
        <v>54.715384615384615</v>
      </c>
      <c r="D4" s="257">
        <v>54.89473684210526</v>
      </c>
      <c r="E4" s="257">
        <v>54.451000000000001</v>
      </c>
      <c r="F4" s="258">
        <v>54.024999999999999</v>
      </c>
      <c r="G4" s="258">
        <v>52.296999999999997</v>
      </c>
      <c r="H4" s="258">
        <v>54.4</v>
      </c>
      <c r="I4" s="258">
        <v>53.43</v>
      </c>
      <c r="J4" s="258">
        <v>54.5</v>
      </c>
      <c r="K4" s="19">
        <v>54</v>
      </c>
      <c r="L4" s="18">
        <f>AVERAGE(B4:J4)</f>
        <v>54.036907675170831</v>
      </c>
      <c r="M4" s="18">
        <f t="shared" si="0"/>
        <v>2.5977368421052631</v>
      </c>
      <c r="N4" s="58">
        <v>51</v>
      </c>
      <c r="O4" s="58">
        <v>57</v>
      </c>
      <c r="P4" s="15">
        <f t="shared" ref="P4:P20" si="1">L4/L$3*100</f>
        <v>100.42749660326164</v>
      </c>
    </row>
    <row r="5" spans="1:17" ht="15.95" customHeight="1" x14ac:dyDescent="0.25">
      <c r="A5" s="21">
        <v>7</v>
      </c>
      <c r="B5" s="258">
        <v>52.772727272727273</v>
      </c>
      <c r="C5" s="258">
        <v>55.187777777777775</v>
      </c>
      <c r="D5" s="257">
        <v>54.909090909090899</v>
      </c>
      <c r="E5" s="257">
        <v>54.622999999999998</v>
      </c>
      <c r="F5" s="258">
        <v>53.779166666666669</v>
      </c>
      <c r="G5" s="258">
        <v>52.289000000000001</v>
      </c>
      <c r="H5" s="258">
        <v>54.3</v>
      </c>
      <c r="I5" s="258">
        <v>53.4</v>
      </c>
      <c r="J5" s="258">
        <v>55.666666666666664</v>
      </c>
      <c r="K5" s="19">
        <v>54</v>
      </c>
      <c r="L5" s="18">
        <f>AVERAGE(B5:J5)</f>
        <v>54.103047699214365</v>
      </c>
      <c r="M5" s="18">
        <f t="shared" si="0"/>
        <v>3.3776666666666628</v>
      </c>
      <c r="N5" s="58">
        <v>51</v>
      </c>
      <c r="O5" s="58">
        <v>57</v>
      </c>
      <c r="P5" s="15">
        <f t="shared" si="1"/>
        <v>100.55041772006388</v>
      </c>
    </row>
    <row r="6" spans="1:17" ht="15.95" customHeight="1" x14ac:dyDescent="0.25">
      <c r="A6" s="21">
        <v>8</v>
      </c>
      <c r="B6" s="258">
        <v>52.95</v>
      </c>
      <c r="C6" s="258">
        <v>54.687012987012984</v>
      </c>
      <c r="D6" s="257">
        <v>54.85</v>
      </c>
      <c r="E6" s="274">
        <v>54.52</v>
      </c>
      <c r="F6" s="258">
        <v>53.758333333333333</v>
      </c>
      <c r="G6" s="258">
        <v>52.468000000000004</v>
      </c>
      <c r="H6" s="258">
        <v>54.1</v>
      </c>
      <c r="I6" s="258">
        <v>53.24</v>
      </c>
      <c r="J6" s="258">
        <v>55.833333333333336</v>
      </c>
      <c r="K6" s="19">
        <v>54</v>
      </c>
      <c r="L6" s="18">
        <f>AVERAGE(B6:J6)</f>
        <v>54.045186628186634</v>
      </c>
      <c r="M6" s="18">
        <f t="shared" si="0"/>
        <v>3.3653333333333322</v>
      </c>
      <c r="N6" s="58">
        <v>51</v>
      </c>
      <c r="O6" s="58">
        <v>57</v>
      </c>
      <c r="P6" s="15">
        <f t="shared" si="1"/>
        <v>100.44288302268578</v>
      </c>
    </row>
    <row r="7" spans="1:17" ht="15.95" customHeight="1" x14ac:dyDescent="0.25">
      <c r="A7" s="21">
        <v>9</v>
      </c>
      <c r="B7" s="258">
        <v>52.9</v>
      </c>
      <c r="C7" s="258">
        <v>54.611764705882351</v>
      </c>
      <c r="D7" s="257">
        <v>54.761904761904759</v>
      </c>
      <c r="E7" s="257">
        <v>54.118000000000002</v>
      </c>
      <c r="F7" s="258">
        <v>53.921739130434773</v>
      </c>
      <c r="G7" s="258">
        <v>52.695</v>
      </c>
      <c r="H7" s="258">
        <v>54.1</v>
      </c>
      <c r="I7" s="258">
        <v>53.58</v>
      </c>
      <c r="J7" s="258">
        <v>54.153846153846153</v>
      </c>
      <c r="K7" s="19">
        <v>54</v>
      </c>
      <c r="L7" s="18">
        <f>AVERAGE(B7:J7)</f>
        <v>53.871361639118668</v>
      </c>
      <c r="M7" s="18">
        <f t="shared" si="0"/>
        <v>2.0669047619047589</v>
      </c>
      <c r="N7" s="58">
        <v>51</v>
      </c>
      <c r="O7" s="58">
        <v>57</v>
      </c>
      <c r="P7" s="15">
        <f t="shared" si="1"/>
        <v>100.11982959031465</v>
      </c>
    </row>
    <row r="8" spans="1:17" ht="15.95" customHeight="1" x14ac:dyDescent="0.25">
      <c r="A8" s="21">
        <v>10</v>
      </c>
      <c r="B8" s="130"/>
      <c r="C8" s="130"/>
      <c r="D8" s="133"/>
      <c r="E8" s="133"/>
      <c r="F8" s="130"/>
      <c r="G8" s="130"/>
      <c r="H8" s="130"/>
      <c r="I8" s="130"/>
      <c r="J8" s="130"/>
      <c r="K8" s="19">
        <v>54</v>
      </c>
      <c r="L8" s="18"/>
      <c r="M8" s="18">
        <f t="shared" si="0"/>
        <v>0</v>
      </c>
      <c r="N8" s="58">
        <v>51</v>
      </c>
      <c r="O8" s="58">
        <v>57</v>
      </c>
      <c r="P8" s="15">
        <f t="shared" si="1"/>
        <v>0</v>
      </c>
    </row>
    <row r="9" spans="1:17" ht="15.95" customHeight="1" x14ac:dyDescent="0.25">
      <c r="A9" s="21">
        <v>11</v>
      </c>
      <c r="B9" s="22"/>
      <c r="C9" s="22"/>
      <c r="D9" s="18"/>
      <c r="E9" s="18"/>
      <c r="F9" s="22"/>
      <c r="G9" s="22"/>
      <c r="H9" s="22"/>
      <c r="I9" s="22"/>
      <c r="J9" s="22"/>
      <c r="K9" s="19">
        <v>54</v>
      </c>
      <c r="L9" s="18"/>
      <c r="M9" s="18">
        <f t="shared" si="0"/>
        <v>0</v>
      </c>
      <c r="N9" s="58">
        <v>51</v>
      </c>
      <c r="O9" s="58">
        <v>57</v>
      </c>
      <c r="P9" s="15">
        <f t="shared" si="1"/>
        <v>0</v>
      </c>
    </row>
    <row r="10" spans="1:17" ht="15.95" customHeight="1" x14ac:dyDescent="0.25">
      <c r="A10" s="21">
        <v>12</v>
      </c>
      <c r="B10" s="22"/>
      <c r="C10" s="22"/>
      <c r="D10" s="18"/>
      <c r="E10" s="18"/>
      <c r="F10" s="22"/>
      <c r="G10" s="22"/>
      <c r="H10" s="22"/>
      <c r="I10" s="22"/>
      <c r="J10" s="22"/>
      <c r="K10" s="19">
        <v>54</v>
      </c>
      <c r="L10" s="18"/>
      <c r="M10" s="18">
        <f t="shared" si="0"/>
        <v>0</v>
      </c>
      <c r="N10" s="58">
        <v>51</v>
      </c>
      <c r="O10" s="58">
        <v>57</v>
      </c>
      <c r="P10" s="15">
        <f t="shared" si="1"/>
        <v>0</v>
      </c>
    </row>
    <row r="11" spans="1:17" ht="15.95" customHeight="1" x14ac:dyDescent="0.25">
      <c r="A11" s="21">
        <v>1</v>
      </c>
      <c r="B11" s="22"/>
      <c r="C11" s="22"/>
      <c r="D11" s="18"/>
      <c r="E11" s="18"/>
      <c r="F11" s="22"/>
      <c r="G11" s="22"/>
      <c r="H11" s="22"/>
      <c r="I11" s="22"/>
      <c r="J11" s="22"/>
      <c r="K11" s="19">
        <v>54</v>
      </c>
      <c r="L11" s="18"/>
      <c r="M11" s="18">
        <f t="shared" si="0"/>
        <v>0</v>
      </c>
      <c r="N11" s="58">
        <v>51</v>
      </c>
      <c r="O11" s="58">
        <v>57</v>
      </c>
      <c r="P11" s="15">
        <f t="shared" si="1"/>
        <v>0</v>
      </c>
    </row>
    <row r="12" spans="1:17" ht="15.95" customHeight="1" x14ac:dyDescent="0.25">
      <c r="A12" s="21">
        <v>2</v>
      </c>
      <c r="B12" s="22"/>
      <c r="C12" s="22"/>
      <c r="D12" s="18"/>
      <c r="E12" s="18"/>
      <c r="F12" s="22"/>
      <c r="G12" s="22"/>
      <c r="H12" s="22"/>
      <c r="I12" s="22"/>
      <c r="J12" s="22"/>
      <c r="K12" s="19">
        <v>54</v>
      </c>
      <c r="L12" s="18"/>
      <c r="M12" s="18">
        <f t="shared" si="0"/>
        <v>0</v>
      </c>
      <c r="N12" s="58">
        <v>51</v>
      </c>
      <c r="O12" s="58">
        <v>57</v>
      </c>
      <c r="P12" s="15">
        <f t="shared" si="1"/>
        <v>0</v>
      </c>
    </row>
    <row r="13" spans="1:17" ht="15.95" customHeight="1" x14ac:dyDescent="0.25">
      <c r="A13" s="21">
        <v>3</v>
      </c>
      <c r="B13" s="22"/>
      <c r="C13" s="22"/>
      <c r="D13" s="18"/>
      <c r="E13" s="18"/>
      <c r="F13" s="22"/>
      <c r="G13" s="22"/>
      <c r="H13" s="22"/>
      <c r="I13" s="22"/>
      <c r="J13" s="22"/>
      <c r="K13" s="19">
        <v>54</v>
      </c>
      <c r="L13" s="18"/>
      <c r="M13" s="18">
        <f t="shared" si="0"/>
        <v>0</v>
      </c>
      <c r="N13" s="58">
        <v>51</v>
      </c>
      <c r="O13" s="58">
        <v>57</v>
      </c>
      <c r="P13" s="15">
        <f t="shared" si="1"/>
        <v>0</v>
      </c>
    </row>
    <row r="14" spans="1:17" ht="15.95" customHeight="1" x14ac:dyDescent="0.25">
      <c r="A14" s="21">
        <v>4</v>
      </c>
      <c r="B14" s="22"/>
      <c r="C14" s="22"/>
      <c r="D14" s="18"/>
      <c r="E14" s="18"/>
      <c r="F14" s="20"/>
      <c r="G14" s="22"/>
      <c r="H14" s="22"/>
      <c r="I14" s="22"/>
      <c r="J14" s="22"/>
      <c r="K14" s="19">
        <v>54</v>
      </c>
      <c r="L14" s="18"/>
      <c r="M14" s="18">
        <f t="shared" si="0"/>
        <v>0</v>
      </c>
      <c r="N14" s="58">
        <v>51</v>
      </c>
      <c r="O14" s="58">
        <v>57</v>
      </c>
      <c r="P14" s="15">
        <f t="shared" si="1"/>
        <v>0</v>
      </c>
    </row>
    <row r="15" spans="1:17" ht="15.95" customHeight="1" x14ac:dyDescent="0.25">
      <c r="A15" s="21">
        <v>5</v>
      </c>
      <c r="B15" s="22"/>
      <c r="C15" s="22"/>
      <c r="D15" s="18"/>
      <c r="E15" s="18"/>
      <c r="F15" s="22"/>
      <c r="G15" s="22"/>
      <c r="H15" s="22"/>
      <c r="I15" s="22"/>
      <c r="J15" s="22"/>
      <c r="K15" s="19">
        <v>54</v>
      </c>
      <c r="L15" s="18"/>
      <c r="M15" s="18">
        <f t="shared" si="0"/>
        <v>0</v>
      </c>
      <c r="N15" s="58">
        <v>51</v>
      </c>
      <c r="O15" s="58">
        <v>57</v>
      </c>
      <c r="P15" s="15">
        <f t="shared" si="1"/>
        <v>0</v>
      </c>
      <c r="Q15" s="14"/>
    </row>
    <row r="16" spans="1:17" ht="15.95" customHeight="1" x14ac:dyDescent="0.25">
      <c r="A16" s="21">
        <v>6</v>
      </c>
      <c r="B16" s="22"/>
      <c r="C16" s="22"/>
      <c r="D16" s="18"/>
      <c r="E16" s="18"/>
      <c r="F16" s="22"/>
      <c r="G16" s="22"/>
      <c r="H16" s="22"/>
      <c r="I16" s="22"/>
      <c r="J16" s="22"/>
      <c r="K16" s="19">
        <v>54</v>
      </c>
      <c r="L16" s="18"/>
      <c r="M16" s="18">
        <f t="shared" si="0"/>
        <v>0</v>
      </c>
      <c r="N16" s="58">
        <v>51</v>
      </c>
      <c r="O16" s="58">
        <v>57</v>
      </c>
      <c r="P16" s="15">
        <f t="shared" si="1"/>
        <v>0</v>
      </c>
      <c r="Q16" s="14"/>
    </row>
    <row r="17" spans="1:17" ht="15.95" customHeight="1" x14ac:dyDescent="0.25">
      <c r="A17" s="21">
        <v>7</v>
      </c>
      <c r="B17" s="22"/>
      <c r="C17" s="22"/>
      <c r="D17" s="18"/>
      <c r="E17" s="18"/>
      <c r="F17" s="22"/>
      <c r="G17" s="22"/>
      <c r="H17" s="22"/>
      <c r="I17" s="22"/>
      <c r="J17" s="22"/>
      <c r="K17" s="19">
        <v>54</v>
      </c>
      <c r="L17" s="18"/>
      <c r="M17" s="18">
        <f t="shared" si="0"/>
        <v>0</v>
      </c>
      <c r="N17" s="58">
        <v>51</v>
      </c>
      <c r="O17" s="58">
        <v>57</v>
      </c>
      <c r="P17" s="15">
        <f t="shared" si="1"/>
        <v>0</v>
      </c>
      <c r="Q17" s="14"/>
    </row>
    <row r="18" spans="1:17" ht="15.95" customHeight="1" x14ac:dyDescent="0.25">
      <c r="A18" s="21">
        <v>8</v>
      </c>
      <c r="B18" s="20"/>
      <c r="C18" s="20"/>
      <c r="D18" s="20"/>
      <c r="E18" s="20"/>
      <c r="F18" s="20"/>
      <c r="G18" s="20"/>
      <c r="H18" s="20"/>
      <c r="I18" s="20"/>
      <c r="J18" s="20"/>
      <c r="K18" s="19">
        <v>54</v>
      </c>
      <c r="L18" s="18"/>
      <c r="M18" s="18">
        <f t="shared" si="0"/>
        <v>0</v>
      </c>
      <c r="N18" s="58">
        <v>51</v>
      </c>
      <c r="O18" s="58">
        <v>57</v>
      </c>
      <c r="P18" s="15">
        <f t="shared" si="1"/>
        <v>0</v>
      </c>
      <c r="Q18" s="14"/>
    </row>
    <row r="19" spans="1:17" ht="15.95" customHeight="1" x14ac:dyDescent="0.25">
      <c r="A19" s="21">
        <v>9</v>
      </c>
      <c r="B19" s="20"/>
      <c r="C19" s="20"/>
      <c r="D19" s="20"/>
      <c r="E19" s="20"/>
      <c r="F19" s="20"/>
      <c r="G19" s="20"/>
      <c r="H19" s="20"/>
      <c r="I19" s="20"/>
      <c r="J19" s="20"/>
      <c r="K19" s="19">
        <v>54</v>
      </c>
      <c r="L19" s="18"/>
      <c r="M19" s="18">
        <f t="shared" si="0"/>
        <v>0</v>
      </c>
      <c r="N19" s="58">
        <v>51</v>
      </c>
      <c r="O19" s="58">
        <v>57</v>
      </c>
      <c r="P19" s="15">
        <f t="shared" si="1"/>
        <v>0</v>
      </c>
    </row>
    <row r="20" spans="1:17" ht="15.95" customHeight="1" x14ac:dyDescent="0.25">
      <c r="A20" s="21">
        <v>10</v>
      </c>
      <c r="B20" s="20"/>
      <c r="C20" s="12"/>
      <c r="D20" s="12"/>
      <c r="E20" s="12"/>
      <c r="F20" s="12"/>
      <c r="G20" s="12"/>
      <c r="H20" s="12"/>
      <c r="I20" s="12"/>
      <c r="J20" s="12"/>
      <c r="K20" s="19">
        <v>54</v>
      </c>
      <c r="L20" s="18"/>
      <c r="M20" s="18">
        <f t="shared" si="0"/>
        <v>0</v>
      </c>
      <c r="N20" s="58">
        <v>51</v>
      </c>
      <c r="O20" s="58">
        <v>57</v>
      </c>
      <c r="P20" s="15">
        <f t="shared" si="1"/>
        <v>0</v>
      </c>
    </row>
    <row r="21" spans="1:17" ht="16.5" x14ac:dyDescent="0.25">
      <c r="N21" s="58">
        <v>49</v>
      </c>
      <c r="O21" s="58">
        <v>55</v>
      </c>
    </row>
  </sheetData>
  <phoneticPr fontId="21"/>
  <pageMargins left="0.78700000000000003" right="0.78700000000000003" top="0.98399999999999999" bottom="0.98399999999999999" header="0.51200000000000001" footer="0.51200000000000001"/>
  <pageSetup paperSize="9" orientation="portrait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447F9-43F3-4519-855C-5B469FB21D5D}">
  <sheetPr codeName="Sheet8"/>
  <dimension ref="A1:W20"/>
  <sheetViews>
    <sheetView zoomScale="73" zoomScaleNormal="73" workbookViewId="0">
      <selection activeCell="P8" sqref="P8"/>
    </sheetView>
  </sheetViews>
  <sheetFormatPr defaultColWidth="9" defaultRowHeight="13.5" x14ac:dyDescent="0.15"/>
  <cols>
    <col min="1" max="1" width="3.75" style="11" customWidth="1"/>
    <col min="2" max="2" width="7.875" style="11" customWidth="1"/>
    <col min="3" max="3" width="9" style="11"/>
    <col min="4" max="4" width="8.625" style="11" customWidth="1"/>
    <col min="5" max="5" width="9.375" style="11" customWidth="1"/>
    <col min="6" max="6" width="9.75" style="11" customWidth="1"/>
    <col min="7" max="7" width="8.625" style="11" customWidth="1"/>
    <col min="8" max="8" width="9.25" style="11" customWidth="1"/>
    <col min="9" max="9" width="8.875" style="11" customWidth="1"/>
    <col min="10" max="10" width="8.625" style="11" customWidth="1"/>
    <col min="11" max="11" width="10.5" style="11" customWidth="1"/>
    <col min="12" max="12" width="8.75" style="11" customWidth="1"/>
    <col min="13" max="13" width="7" style="11" customWidth="1"/>
    <col min="14" max="14" width="10.5" style="11" customWidth="1"/>
    <col min="15" max="15" width="8.75" style="11" customWidth="1"/>
    <col min="16" max="16" width="8.5" style="11" customWidth="1"/>
    <col min="17" max="20" width="2.625" style="11" customWidth="1"/>
    <col min="21" max="21" width="10.125" style="11" customWidth="1"/>
    <col min="22" max="22" width="9" style="11"/>
    <col min="23" max="23" width="35.75" style="11" customWidth="1"/>
    <col min="24" max="16384" width="9" style="11"/>
  </cols>
  <sheetData>
    <row r="1" spans="1:23" ht="20.100000000000001" customHeight="1" x14ac:dyDescent="0.3">
      <c r="F1" s="32" t="s">
        <v>43</v>
      </c>
    </row>
    <row r="2" spans="1:23" ht="15.95" customHeight="1" x14ac:dyDescent="0.25">
      <c r="A2" s="31" t="s">
        <v>24</v>
      </c>
      <c r="B2" s="27" t="s">
        <v>25</v>
      </c>
      <c r="C2" s="27" t="s">
        <v>26</v>
      </c>
      <c r="D2" s="29" t="s">
        <v>27</v>
      </c>
      <c r="E2" s="30" t="s">
        <v>37</v>
      </c>
      <c r="F2" s="27" t="s">
        <v>28</v>
      </c>
      <c r="G2" s="28" t="s">
        <v>29</v>
      </c>
      <c r="H2" s="27" t="s">
        <v>30</v>
      </c>
      <c r="I2" s="27" t="s">
        <v>31</v>
      </c>
      <c r="J2" s="26" t="s">
        <v>32</v>
      </c>
      <c r="K2" s="103" t="s">
        <v>74</v>
      </c>
      <c r="L2" s="104" t="s">
        <v>75</v>
      </c>
      <c r="M2" s="23" t="s">
        <v>33</v>
      </c>
      <c r="N2" s="24" t="s">
        <v>44</v>
      </c>
      <c r="O2" s="24" t="s">
        <v>45</v>
      </c>
      <c r="P2" s="102" t="s">
        <v>33</v>
      </c>
      <c r="Q2" s="46" t="s">
        <v>69</v>
      </c>
      <c r="R2" s="45" t="s">
        <v>68</v>
      </c>
      <c r="S2" s="45" t="s">
        <v>46</v>
      </c>
      <c r="T2" s="45" t="s">
        <v>47</v>
      </c>
      <c r="U2" s="13" t="s">
        <v>120</v>
      </c>
    </row>
    <row r="3" spans="1:23" ht="15.95" customHeight="1" x14ac:dyDescent="0.25">
      <c r="A3" s="21">
        <v>5</v>
      </c>
      <c r="B3" s="259">
        <v>44.594444444444441</v>
      </c>
      <c r="C3" s="259">
        <v>45.588405797101444</v>
      </c>
      <c r="D3" s="261">
        <v>45.206666666666699</v>
      </c>
      <c r="E3" s="261">
        <v>43.027999999999999</v>
      </c>
      <c r="F3" s="263">
        <v>52.5</v>
      </c>
      <c r="G3" s="263">
        <v>53.01</v>
      </c>
      <c r="H3" s="259">
        <v>44.2</v>
      </c>
      <c r="I3" s="230"/>
      <c r="J3" s="270"/>
      <c r="K3" s="44">
        <v>45</v>
      </c>
      <c r="L3" s="43">
        <f>AVERAGE(B3,C3,D3,E3,H3)</f>
        <v>44.523503381642513</v>
      </c>
      <c r="M3" s="43">
        <f>MAX(B3,C3,D3,E3,H3)-MIN(B3,C3,D3,E3,H3)</f>
        <v>2.5604057971014456</v>
      </c>
      <c r="N3" s="60">
        <v>52</v>
      </c>
      <c r="O3" s="59">
        <f>AVERAGE(F3:G3,I3:J3)</f>
        <v>52.754999999999995</v>
      </c>
      <c r="P3" s="59">
        <f>MAX(F3:G3,I3:J3)-MIN(F3:G3,I3:J3)</f>
        <v>0.50999999999999801</v>
      </c>
      <c r="Q3" s="17">
        <v>42</v>
      </c>
      <c r="R3" s="16">
        <v>48</v>
      </c>
      <c r="S3" s="16">
        <v>49</v>
      </c>
      <c r="T3" s="16">
        <v>55</v>
      </c>
      <c r="U3" s="15">
        <f>O3/O3*100</f>
        <v>100</v>
      </c>
    </row>
    <row r="4" spans="1:23" ht="15.95" customHeight="1" x14ac:dyDescent="0.25">
      <c r="A4" s="21">
        <v>6</v>
      </c>
      <c r="B4" s="259">
        <v>44.71428571428573</v>
      </c>
      <c r="C4" s="259">
        <v>46.031868131868151</v>
      </c>
      <c r="D4" s="261">
        <v>44.900000000000006</v>
      </c>
      <c r="E4" s="261">
        <v>42.945</v>
      </c>
      <c r="F4" s="263">
        <v>52.194583333333334</v>
      </c>
      <c r="G4" s="263">
        <v>51.4</v>
      </c>
      <c r="H4" s="259">
        <v>44.3</v>
      </c>
      <c r="I4" s="263">
        <v>51.4</v>
      </c>
      <c r="J4" s="271">
        <v>47.222222222222221</v>
      </c>
      <c r="K4" s="44">
        <v>45</v>
      </c>
      <c r="L4" s="43">
        <f>AVERAGE(B4,C4,D4,E4,H4)</f>
        <v>44.578230769230778</v>
      </c>
      <c r="M4" s="43">
        <f>MAX(B4,C4,D4,E4,H4)-MIN(B4,C4,D4,E4,H4)</f>
        <v>3.086868131868151</v>
      </c>
      <c r="N4" s="60">
        <v>52</v>
      </c>
      <c r="O4" s="59">
        <f>AVERAGE(F4:G4,I4)</f>
        <v>51.664861111111115</v>
      </c>
      <c r="P4" s="59">
        <f>MAX(F4:G4,I4)-MIN(F4:G4,I4)</f>
        <v>0.79458333333333542</v>
      </c>
      <c r="Q4" s="17">
        <v>42</v>
      </c>
      <c r="R4" s="16">
        <v>48</v>
      </c>
      <c r="S4" s="16">
        <v>49</v>
      </c>
      <c r="T4" s="16">
        <v>55</v>
      </c>
      <c r="U4" s="15">
        <f>O4/O$3*100</f>
        <v>97.933581861645564</v>
      </c>
      <c r="W4" s="272" t="s">
        <v>128</v>
      </c>
    </row>
    <row r="5" spans="1:23" ht="15.95" customHeight="1" x14ac:dyDescent="0.25">
      <c r="A5" s="21">
        <v>7</v>
      </c>
      <c r="B5" s="259">
        <v>44.75</v>
      </c>
      <c r="C5" s="259">
        <v>46.239215686274505</v>
      </c>
      <c r="D5" s="261">
        <v>45.05</v>
      </c>
      <c r="E5" s="261">
        <v>43.247</v>
      </c>
      <c r="F5" s="263">
        <v>52.005833333333335</v>
      </c>
      <c r="G5" s="263">
        <v>51.405999999999999</v>
      </c>
      <c r="H5" s="259">
        <v>44</v>
      </c>
      <c r="I5" s="263">
        <v>51.7</v>
      </c>
      <c r="J5" s="271">
        <v>47.06666666666667</v>
      </c>
      <c r="K5" s="44">
        <v>45</v>
      </c>
      <c r="L5" s="43">
        <f>AVERAGE(B5,C5,D5,E5,H5)</f>
        <v>44.657243137254895</v>
      </c>
      <c r="M5" s="43">
        <f>MAX(B5,C5,D5,E5,H5)-MIN(B5,C5,D5,E5,H5)</f>
        <v>2.9922156862745055</v>
      </c>
      <c r="N5" s="60">
        <v>52</v>
      </c>
      <c r="O5" s="59">
        <f>AVERAGE(F5:G5,I5)</f>
        <v>51.703944444444438</v>
      </c>
      <c r="P5" s="59">
        <f>MAX(F5:G5,I5)-MIN(F5:G5,I5)</f>
        <v>0.59983333333333633</v>
      </c>
      <c r="Q5" s="17">
        <v>42</v>
      </c>
      <c r="R5" s="16">
        <v>48</v>
      </c>
      <c r="S5" s="16">
        <v>49</v>
      </c>
      <c r="T5" s="16">
        <v>55</v>
      </c>
      <c r="U5" s="15">
        <f>O5/O$3*100</f>
        <v>98.007666466580318</v>
      </c>
      <c r="W5" s="272" t="s">
        <v>129</v>
      </c>
    </row>
    <row r="6" spans="1:23" ht="15.95" customHeight="1" x14ac:dyDescent="0.25">
      <c r="A6" s="21">
        <v>8</v>
      </c>
      <c r="B6" s="259">
        <v>44.87</v>
      </c>
      <c r="C6" s="259">
        <v>45.784883720930232</v>
      </c>
      <c r="D6" s="261">
        <v>45.394117647058799</v>
      </c>
      <c r="E6" s="277">
        <v>43.25</v>
      </c>
      <c r="F6" s="263">
        <v>52.181250000000006</v>
      </c>
      <c r="G6" s="263">
        <v>51.600999999999999</v>
      </c>
      <c r="H6" s="259">
        <v>44</v>
      </c>
      <c r="I6" s="263">
        <v>51.48</v>
      </c>
      <c r="J6" s="271">
        <v>47.055555555555557</v>
      </c>
      <c r="K6" s="44">
        <v>45</v>
      </c>
      <c r="L6" s="43">
        <f>AVERAGE(B6,C6,D6,E6,H6)</f>
        <v>44.65980027359781</v>
      </c>
      <c r="M6" s="43">
        <f>MAX(B6,C6,D6,E6,H6)-MIN(B6,C6,D6,E6,H6)</f>
        <v>2.5348837209302317</v>
      </c>
      <c r="N6" s="60">
        <v>52</v>
      </c>
      <c r="O6" s="59">
        <f>AVERAGE(F6:G6,I6)</f>
        <v>51.754083333333334</v>
      </c>
      <c r="P6" s="59">
        <f>MAX(F6:G6,I6)-MIN(F6:G6,I6)</f>
        <v>0.70125000000000881</v>
      </c>
      <c r="Q6" s="17">
        <v>42</v>
      </c>
      <c r="R6" s="16">
        <v>48</v>
      </c>
      <c r="S6" s="16">
        <v>49</v>
      </c>
      <c r="T6" s="16">
        <v>55</v>
      </c>
      <c r="U6" s="15">
        <f t="shared" ref="U6:U20" si="0">O6/O$3*100</f>
        <v>98.102707484282703</v>
      </c>
      <c r="W6" s="272" t="s">
        <v>130</v>
      </c>
    </row>
    <row r="7" spans="1:23" ht="15.95" customHeight="1" x14ac:dyDescent="0.25">
      <c r="A7" s="21">
        <v>9</v>
      </c>
      <c r="B7" s="259">
        <v>44.685000000000002</v>
      </c>
      <c r="C7" s="259">
        <v>45.241573033707873</v>
      </c>
      <c r="D7" s="261">
        <v>45.287500000000009</v>
      </c>
      <c r="E7" s="261">
        <v>42.963000000000001</v>
      </c>
      <c r="F7" s="263">
        <v>52.14826086956522</v>
      </c>
      <c r="G7" s="263">
        <v>52.124000000000002</v>
      </c>
      <c r="H7" s="259">
        <v>44.1</v>
      </c>
      <c r="I7" s="263">
        <v>51.35</v>
      </c>
      <c r="J7" s="271">
        <v>46.846153846153847</v>
      </c>
      <c r="K7" s="44">
        <v>45</v>
      </c>
      <c r="L7" s="43">
        <f>AVERAGE(B7,C7,D7,E7,H7)</f>
        <v>44.455414606741577</v>
      </c>
      <c r="M7" s="43">
        <f>MAX(B7,C7,D7,E7,H7)-MIN(B7,C7,D7,E7,H7)</f>
        <v>2.3245000000000076</v>
      </c>
      <c r="N7" s="60">
        <v>52</v>
      </c>
      <c r="O7" s="59">
        <f>AVERAGE(F7:G7,I7)</f>
        <v>51.874086956521744</v>
      </c>
      <c r="P7" s="59">
        <f>MAX(F7:G7,I7)-MIN(F7:G7,I7)</f>
        <v>0.79826086956521891</v>
      </c>
      <c r="Q7" s="17">
        <v>42</v>
      </c>
      <c r="R7" s="16">
        <v>48</v>
      </c>
      <c r="S7" s="16">
        <v>49</v>
      </c>
      <c r="T7" s="16">
        <v>55</v>
      </c>
      <c r="U7" s="15">
        <f t="shared" si="0"/>
        <v>98.33018094307981</v>
      </c>
      <c r="W7" s="272" t="s">
        <v>131</v>
      </c>
    </row>
    <row r="8" spans="1:23" ht="15.95" customHeight="1" x14ac:dyDescent="0.25">
      <c r="A8" s="21">
        <v>10</v>
      </c>
      <c r="B8" s="130"/>
      <c r="C8" s="130"/>
      <c r="D8" s="133"/>
      <c r="E8" s="133"/>
      <c r="F8" s="130"/>
      <c r="G8" s="130"/>
      <c r="H8" s="130"/>
      <c r="I8" s="130"/>
      <c r="J8" s="130"/>
      <c r="K8" s="44">
        <v>45</v>
      </c>
      <c r="L8" s="18"/>
      <c r="M8" s="18">
        <f t="shared" ref="M8:M20" si="1">MAX(B8,D8,,H8)-MIN(B8,D8,Y10,H8)</f>
        <v>0</v>
      </c>
      <c r="N8" s="60">
        <v>52</v>
      </c>
      <c r="O8" s="18"/>
      <c r="P8" s="18">
        <f t="shared" ref="P8:P12" si="2">MAX(C8,E8,F8,G8,I8,J8)-MIN(C8,E8,F8,G8,I8,J8)</f>
        <v>0</v>
      </c>
      <c r="Q8" s="17">
        <v>42</v>
      </c>
      <c r="R8" s="16">
        <v>48</v>
      </c>
      <c r="S8" s="16">
        <v>49</v>
      </c>
      <c r="T8" s="16">
        <v>55</v>
      </c>
      <c r="U8" s="15">
        <f t="shared" si="0"/>
        <v>0</v>
      </c>
    </row>
    <row r="9" spans="1:23" ht="15.95" customHeight="1" x14ac:dyDescent="0.25">
      <c r="A9" s="21">
        <v>11</v>
      </c>
      <c r="B9" s="22"/>
      <c r="C9" s="22"/>
      <c r="D9" s="18"/>
      <c r="E9" s="18"/>
      <c r="F9" s="22"/>
      <c r="G9" s="22"/>
      <c r="H9" s="22"/>
      <c r="I9" s="22"/>
      <c r="J9" s="22"/>
      <c r="K9" s="44">
        <v>45</v>
      </c>
      <c r="L9" s="18"/>
      <c r="M9" s="18">
        <f t="shared" si="1"/>
        <v>0</v>
      </c>
      <c r="N9" s="60">
        <v>52</v>
      </c>
      <c r="O9" s="18"/>
      <c r="P9" s="18">
        <f t="shared" si="2"/>
        <v>0</v>
      </c>
      <c r="Q9" s="17">
        <v>42</v>
      </c>
      <c r="R9" s="16">
        <v>48</v>
      </c>
      <c r="S9" s="16">
        <v>49</v>
      </c>
      <c r="T9" s="16">
        <v>55</v>
      </c>
      <c r="U9" s="15">
        <f t="shared" si="0"/>
        <v>0</v>
      </c>
    </row>
    <row r="10" spans="1:23" ht="15.95" customHeight="1" x14ac:dyDescent="0.25">
      <c r="A10" s="21">
        <v>12</v>
      </c>
      <c r="B10" s="22"/>
      <c r="C10" s="22"/>
      <c r="D10" s="18"/>
      <c r="E10" s="18"/>
      <c r="F10" s="22"/>
      <c r="G10" s="22"/>
      <c r="H10" s="22"/>
      <c r="I10" s="22"/>
      <c r="J10" s="22"/>
      <c r="K10" s="44">
        <v>45</v>
      </c>
      <c r="L10" s="18"/>
      <c r="M10" s="18">
        <f t="shared" si="1"/>
        <v>0</v>
      </c>
      <c r="N10" s="60">
        <v>52</v>
      </c>
      <c r="O10" s="18"/>
      <c r="P10" s="18">
        <f t="shared" si="2"/>
        <v>0</v>
      </c>
      <c r="Q10" s="17">
        <v>42</v>
      </c>
      <c r="R10" s="16">
        <v>48</v>
      </c>
      <c r="S10" s="16">
        <v>49</v>
      </c>
      <c r="T10" s="16">
        <v>55</v>
      </c>
      <c r="U10" s="15">
        <f t="shared" si="0"/>
        <v>0</v>
      </c>
    </row>
    <row r="11" spans="1:23" ht="15.95" customHeight="1" x14ac:dyDescent="0.25">
      <c r="A11" s="21">
        <v>1</v>
      </c>
      <c r="B11" s="22"/>
      <c r="C11" s="22"/>
      <c r="D11" s="18"/>
      <c r="E11" s="18"/>
      <c r="F11" s="22"/>
      <c r="G11" s="22"/>
      <c r="H11" s="22"/>
      <c r="I11" s="22"/>
      <c r="J11" s="22"/>
      <c r="K11" s="44">
        <v>45</v>
      </c>
      <c r="L11" s="18"/>
      <c r="M11" s="18">
        <f t="shared" si="1"/>
        <v>0</v>
      </c>
      <c r="N11" s="60">
        <v>52</v>
      </c>
      <c r="O11" s="18"/>
      <c r="P11" s="18">
        <f t="shared" si="2"/>
        <v>0</v>
      </c>
      <c r="Q11" s="17">
        <v>42</v>
      </c>
      <c r="R11" s="16">
        <v>48</v>
      </c>
      <c r="S11" s="16">
        <v>49</v>
      </c>
      <c r="T11" s="16">
        <v>55</v>
      </c>
      <c r="U11" s="15">
        <f t="shared" si="0"/>
        <v>0</v>
      </c>
    </row>
    <row r="12" spans="1:23" ht="15.95" customHeight="1" x14ac:dyDescent="0.25">
      <c r="A12" s="21">
        <v>2</v>
      </c>
      <c r="B12" s="22"/>
      <c r="C12" s="22"/>
      <c r="D12" s="18"/>
      <c r="E12" s="18"/>
      <c r="F12" s="22"/>
      <c r="G12" s="22"/>
      <c r="H12" s="22"/>
      <c r="I12" s="22"/>
      <c r="J12" s="22"/>
      <c r="K12" s="44">
        <v>45</v>
      </c>
      <c r="L12" s="18"/>
      <c r="M12" s="18">
        <f t="shared" si="1"/>
        <v>0</v>
      </c>
      <c r="N12" s="60">
        <v>52</v>
      </c>
      <c r="O12" s="18"/>
      <c r="P12" s="18">
        <f t="shared" si="2"/>
        <v>0</v>
      </c>
      <c r="Q12" s="17">
        <v>42</v>
      </c>
      <c r="R12" s="16">
        <v>48</v>
      </c>
      <c r="S12" s="16">
        <v>49</v>
      </c>
      <c r="T12" s="16">
        <v>55</v>
      </c>
      <c r="U12" s="15">
        <f t="shared" si="0"/>
        <v>0</v>
      </c>
    </row>
    <row r="13" spans="1:23" ht="15.95" customHeight="1" x14ac:dyDescent="0.25">
      <c r="A13" s="21">
        <v>3</v>
      </c>
      <c r="B13" s="22"/>
      <c r="C13" s="22"/>
      <c r="D13" s="18"/>
      <c r="E13" s="18"/>
      <c r="F13" s="22"/>
      <c r="G13" s="22"/>
      <c r="H13" s="22"/>
      <c r="I13" s="22"/>
      <c r="J13" s="22"/>
      <c r="K13" s="44">
        <v>45</v>
      </c>
      <c r="L13" s="18"/>
      <c r="M13" s="18">
        <f t="shared" si="1"/>
        <v>0</v>
      </c>
      <c r="N13" s="60">
        <v>52</v>
      </c>
      <c r="O13" s="18"/>
      <c r="P13" s="18">
        <f>MAX(C13,F13,G13,I13,J13)-MIN(C13,F13,G13,I13,J13)</f>
        <v>0</v>
      </c>
      <c r="Q13" s="17">
        <v>42</v>
      </c>
      <c r="R13" s="16">
        <v>48</v>
      </c>
      <c r="S13" s="16">
        <v>49</v>
      </c>
      <c r="T13" s="16">
        <v>55</v>
      </c>
      <c r="U13" s="15">
        <f t="shared" si="0"/>
        <v>0</v>
      </c>
    </row>
    <row r="14" spans="1:23" ht="15.95" customHeight="1" x14ac:dyDescent="0.25">
      <c r="A14" s="21">
        <v>4</v>
      </c>
      <c r="B14" s="22"/>
      <c r="C14" s="22"/>
      <c r="D14" s="18"/>
      <c r="E14" s="18"/>
      <c r="F14" s="20"/>
      <c r="G14" s="22"/>
      <c r="H14" s="22"/>
      <c r="I14" s="22"/>
      <c r="J14" s="22"/>
      <c r="K14" s="44">
        <v>45</v>
      </c>
      <c r="L14" s="18"/>
      <c r="M14" s="18">
        <f t="shared" si="1"/>
        <v>0</v>
      </c>
      <c r="N14" s="60">
        <v>52</v>
      </c>
      <c r="O14" s="18"/>
      <c r="P14" s="18">
        <f>MAX(C14,F14,G14,I14,J14)-MIN(C14,F14,G14,I14,J14)</f>
        <v>0</v>
      </c>
      <c r="Q14" s="17">
        <v>42</v>
      </c>
      <c r="R14" s="16">
        <v>48</v>
      </c>
      <c r="S14" s="16">
        <v>49</v>
      </c>
      <c r="T14" s="16">
        <v>55</v>
      </c>
      <c r="U14" s="15">
        <f t="shared" si="0"/>
        <v>0</v>
      </c>
    </row>
    <row r="15" spans="1:23" ht="15.95" customHeight="1" x14ac:dyDescent="0.25">
      <c r="A15" s="21">
        <v>5</v>
      </c>
      <c r="B15" s="22"/>
      <c r="C15" s="22"/>
      <c r="D15" s="18"/>
      <c r="E15" s="18"/>
      <c r="F15" s="22"/>
      <c r="G15" s="22"/>
      <c r="H15" s="22"/>
      <c r="I15" s="22"/>
      <c r="J15" s="22"/>
      <c r="K15" s="44">
        <v>45</v>
      </c>
      <c r="L15" s="18"/>
      <c r="M15" s="18">
        <f t="shared" si="1"/>
        <v>0</v>
      </c>
      <c r="N15" s="60">
        <v>52</v>
      </c>
      <c r="O15" s="18"/>
      <c r="P15" s="18">
        <f t="shared" ref="P15:P20" si="3">MAX(C15,F15,G15,I15,J15)-MIN(C15,F15,G15,I15,J15)</f>
        <v>0</v>
      </c>
      <c r="Q15" s="17">
        <v>42</v>
      </c>
      <c r="R15" s="16">
        <v>48</v>
      </c>
      <c r="S15" s="16">
        <v>49</v>
      </c>
      <c r="T15" s="16">
        <v>55</v>
      </c>
      <c r="U15" s="15">
        <f t="shared" si="0"/>
        <v>0</v>
      </c>
      <c r="V15" s="14"/>
      <c r="W15" s="14"/>
    </row>
    <row r="16" spans="1:23" ht="15.95" customHeight="1" x14ac:dyDescent="0.25">
      <c r="A16" s="21">
        <v>6</v>
      </c>
      <c r="B16" s="22"/>
      <c r="C16" s="22"/>
      <c r="D16" s="18"/>
      <c r="E16" s="18"/>
      <c r="F16" s="22"/>
      <c r="G16" s="22"/>
      <c r="H16" s="22"/>
      <c r="I16" s="22"/>
      <c r="J16" s="22"/>
      <c r="K16" s="44">
        <v>45</v>
      </c>
      <c r="L16" s="18"/>
      <c r="M16" s="18">
        <f t="shared" si="1"/>
        <v>0</v>
      </c>
      <c r="N16" s="60">
        <v>52</v>
      </c>
      <c r="O16" s="18"/>
      <c r="P16" s="18">
        <f t="shared" si="3"/>
        <v>0</v>
      </c>
      <c r="Q16" s="17">
        <v>42</v>
      </c>
      <c r="R16" s="16">
        <v>48</v>
      </c>
      <c r="S16" s="16">
        <v>49</v>
      </c>
      <c r="T16" s="16">
        <v>55</v>
      </c>
      <c r="U16" s="15">
        <f t="shared" si="0"/>
        <v>0</v>
      </c>
      <c r="V16" s="14"/>
      <c r="W16" s="14"/>
    </row>
    <row r="17" spans="1:23" ht="15.95" customHeight="1" x14ac:dyDescent="0.25">
      <c r="A17" s="21">
        <v>7</v>
      </c>
      <c r="B17" s="22"/>
      <c r="C17" s="22"/>
      <c r="D17" s="18"/>
      <c r="E17" s="18"/>
      <c r="F17" s="22"/>
      <c r="G17" s="22"/>
      <c r="H17" s="22"/>
      <c r="I17" s="22"/>
      <c r="J17" s="22"/>
      <c r="K17" s="44">
        <v>45</v>
      </c>
      <c r="L17" s="18"/>
      <c r="M17" s="18">
        <f t="shared" si="1"/>
        <v>0</v>
      </c>
      <c r="N17" s="60">
        <v>52</v>
      </c>
      <c r="O17" s="18"/>
      <c r="P17" s="18">
        <f t="shared" si="3"/>
        <v>0</v>
      </c>
      <c r="Q17" s="17">
        <v>42</v>
      </c>
      <c r="R17" s="16">
        <v>48</v>
      </c>
      <c r="S17" s="16">
        <v>49</v>
      </c>
      <c r="T17" s="16">
        <v>55</v>
      </c>
      <c r="U17" s="15">
        <f t="shared" si="0"/>
        <v>0</v>
      </c>
      <c r="V17" s="14"/>
      <c r="W17" s="14"/>
    </row>
    <row r="18" spans="1:23" ht="15.95" customHeight="1" x14ac:dyDescent="0.25">
      <c r="A18" s="21">
        <v>8</v>
      </c>
      <c r="B18" s="20"/>
      <c r="C18" s="20"/>
      <c r="D18" s="20"/>
      <c r="E18" s="20"/>
      <c r="F18" s="20"/>
      <c r="G18" s="20"/>
      <c r="H18" s="20"/>
      <c r="I18" s="20"/>
      <c r="J18" s="20"/>
      <c r="K18" s="44">
        <v>45</v>
      </c>
      <c r="L18" s="18"/>
      <c r="M18" s="18">
        <f t="shared" si="1"/>
        <v>0</v>
      </c>
      <c r="N18" s="60">
        <v>52</v>
      </c>
      <c r="O18" s="18"/>
      <c r="P18" s="18">
        <f t="shared" si="3"/>
        <v>0</v>
      </c>
      <c r="Q18" s="17">
        <v>42</v>
      </c>
      <c r="R18" s="16">
        <v>48</v>
      </c>
      <c r="S18" s="16">
        <v>49</v>
      </c>
      <c r="T18" s="16">
        <v>55</v>
      </c>
      <c r="U18" s="15">
        <f t="shared" si="0"/>
        <v>0</v>
      </c>
    </row>
    <row r="19" spans="1:23" ht="15.95" customHeight="1" x14ac:dyDescent="0.25">
      <c r="A19" s="21">
        <v>9</v>
      </c>
      <c r="B19" s="20"/>
      <c r="C19" s="20"/>
      <c r="D19" s="20"/>
      <c r="E19" s="20"/>
      <c r="F19" s="20"/>
      <c r="G19" s="20"/>
      <c r="H19" s="20"/>
      <c r="I19" s="20"/>
      <c r="J19" s="20"/>
      <c r="K19" s="44">
        <v>45</v>
      </c>
      <c r="L19" s="18"/>
      <c r="M19" s="18">
        <f t="shared" si="1"/>
        <v>0</v>
      </c>
      <c r="N19" s="60">
        <v>52</v>
      </c>
      <c r="O19" s="18"/>
      <c r="P19" s="18">
        <f t="shared" si="3"/>
        <v>0</v>
      </c>
      <c r="Q19" s="17">
        <v>42</v>
      </c>
      <c r="R19" s="16">
        <v>48</v>
      </c>
      <c r="S19" s="16">
        <v>49</v>
      </c>
      <c r="T19" s="16">
        <v>55</v>
      </c>
      <c r="U19" s="15">
        <f t="shared" si="0"/>
        <v>0</v>
      </c>
    </row>
    <row r="20" spans="1:23" ht="15.95" customHeight="1" x14ac:dyDescent="0.25">
      <c r="A20" s="21">
        <v>10</v>
      </c>
      <c r="B20" s="20"/>
      <c r="C20" s="12"/>
      <c r="D20" s="12"/>
      <c r="E20" s="12"/>
      <c r="F20" s="12"/>
      <c r="G20" s="12"/>
      <c r="H20" s="12"/>
      <c r="I20" s="12"/>
      <c r="J20" s="12"/>
      <c r="K20" s="44">
        <v>45</v>
      </c>
      <c r="L20" s="18"/>
      <c r="M20" s="18">
        <f t="shared" si="1"/>
        <v>0</v>
      </c>
      <c r="N20" s="60">
        <v>52</v>
      </c>
      <c r="O20" s="18"/>
      <c r="P20" s="18">
        <f t="shared" si="3"/>
        <v>0</v>
      </c>
      <c r="Q20" s="17">
        <v>42</v>
      </c>
      <c r="R20" s="16">
        <v>48</v>
      </c>
      <c r="S20" s="16">
        <v>49</v>
      </c>
      <c r="T20" s="16">
        <v>55</v>
      </c>
      <c r="U20" s="15">
        <f t="shared" si="0"/>
        <v>0</v>
      </c>
    </row>
  </sheetData>
  <phoneticPr fontId="21"/>
  <pageMargins left="0.78700000000000003" right="0.78700000000000003" top="0.98399999999999999" bottom="0.98399999999999999" header="0.51200000000000001" footer="0.51200000000000001"/>
  <pageSetup paperSize="9" orientation="portrait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ECC0E-69EC-400E-9FCC-8FCE86A8C847}">
  <sheetPr codeName="Sheet9"/>
  <dimension ref="A1:Q20"/>
  <sheetViews>
    <sheetView zoomScale="70" zoomScaleNormal="70" workbookViewId="0">
      <selection activeCell="L8" sqref="L8"/>
    </sheetView>
  </sheetViews>
  <sheetFormatPr defaultColWidth="9" defaultRowHeight="13.5" x14ac:dyDescent="0.15"/>
  <cols>
    <col min="1" max="1" width="3.75" style="11" customWidth="1"/>
    <col min="2" max="2" width="7.875" style="11" customWidth="1"/>
    <col min="3" max="3" width="10.5" style="11" customWidth="1"/>
    <col min="4" max="4" width="8.625" style="11" customWidth="1"/>
    <col min="5" max="5" width="8.75" style="11" customWidth="1"/>
    <col min="6" max="7" width="8.625" style="11" customWidth="1"/>
    <col min="8" max="8" width="9.25" style="11" customWidth="1"/>
    <col min="9" max="9" width="8.625" style="11" customWidth="1"/>
    <col min="10" max="10" width="9.375" style="11" customWidth="1"/>
    <col min="11" max="11" width="6.875" style="11" customWidth="1"/>
    <col min="12" max="12" width="9.75" style="11" customWidth="1"/>
    <col min="13" max="13" width="7.75" style="11" customWidth="1"/>
    <col min="14" max="14" width="3.125" style="11" customWidth="1"/>
    <col min="15" max="15" width="2.625" style="11" customWidth="1"/>
    <col min="16" max="16" width="10.125" style="11" customWidth="1"/>
    <col min="17" max="16384" width="9" style="11"/>
  </cols>
  <sheetData>
    <row r="1" spans="1:17" ht="20.100000000000001" customHeight="1" x14ac:dyDescent="0.3">
      <c r="F1" s="32" t="s">
        <v>49</v>
      </c>
    </row>
    <row r="2" spans="1:17" ht="15.95" customHeight="1" x14ac:dyDescent="0.25">
      <c r="A2" s="93" t="s">
        <v>24</v>
      </c>
      <c r="B2" s="94" t="s">
        <v>25</v>
      </c>
      <c r="C2" s="94" t="s">
        <v>26</v>
      </c>
      <c r="D2" s="95" t="s">
        <v>27</v>
      </c>
      <c r="E2" s="96" t="s">
        <v>37</v>
      </c>
      <c r="F2" s="94" t="s">
        <v>28</v>
      </c>
      <c r="G2" s="28" t="s">
        <v>29</v>
      </c>
      <c r="H2" s="94" t="s">
        <v>30</v>
      </c>
      <c r="I2" s="94" t="s">
        <v>31</v>
      </c>
      <c r="J2" s="97" t="s">
        <v>32</v>
      </c>
      <c r="K2" s="25" t="s">
        <v>0</v>
      </c>
      <c r="L2" s="98" t="s">
        <v>52</v>
      </c>
      <c r="M2" s="99" t="s">
        <v>33</v>
      </c>
      <c r="N2" s="57" t="s">
        <v>34</v>
      </c>
      <c r="O2" s="56" t="s">
        <v>35</v>
      </c>
      <c r="P2" s="13" t="s">
        <v>120</v>
      </c>
    </row>
    <row r="3" spans="1:17" ht="15.95" customHeight="1" x14ac:dyDescent="0.25">
      <c r="A3" s="21">
        <v>5</v>
      </c>
      <c r="B3" s="256">
        <v>2.2611111111111111</v>
      </c>
      <c r="C3" s="256">
        <v>2.2789189189189187</v>
      </c>
      <c r="D3" s="90">
        <v>2.2361111111111098</v>
      </c>
      <c r="E3" s="90">
        <v>2.1339999999999999</v>
      </c>
      <c r="F3" s="256">
        <v>2.1019999999999999</v>
      </c>
      <c r="G3" s="256">
        <v>2.3170000000000002</v>
      </c>
      <c r="H3" s="256">
        <v>2.2200000000000002</v>
      </c>
      <c r="I3" s="131"/>
      <c r="J3" s="131"/>
      <c r="K3" s="22">
        <v>2.2999999999999998</v>
      </c>
      <c r="L3" s="35">
        <f>AVERAGE(B3:J3)</f>
        <v>2.2213058773058774</v>
      </c>
      <c r="M3" s="35">
        <f t="shared" ref="M3:M20" si="0">MAX(B3:J3)-MIN(B3:J3)</f>
        <v>0.2150000000000003</v>
      </c>
      <c r="N3" s="62">
        <v>2</v>
      </c>
      <c r="O3" s="61">
        <v>2.6</v>
      </c>
      <c r="P3" s="63">
        <f>L3/L3*100</f>
        <v>100</v>
      </c>
    </row>
    <row r="4" spans="1:17" ht="15.95" customHeight="1" x14ac:dyDescent="0.25">
      <c r="A4" s="21">
        <v>6</v>
      </c>
      <c r="B4" s="256">
        <v>2.2761904761904765</v>
      </c>
      <c r="C4" s="256">
        <v>2.2611904761904764</v>
      </c>
      <c r="D4" s="90">
        <v>2.286</v>
      </c>
      <c r="E4" s="90">
        <v>2.169</v>
      </c>
      <c r="F4" s="256">
        <v>2.0853750000000004</v>
      </c>
      <c r="G4" s="256">
        <v>2.234</v>
      </c>
      <c r="H4" s="256">
        <v>2.2000000000000002</v>
      </c>
      <c r="I4" s="256">
        <v>2.36</v>
      </c>
      <c r="J4" s="256">
        <v>2.1888888888888896</v>
      </c>
      <c r="K4" s="22">
        <v>2.2999999999999998</v>
      </c>
      <c r="L4" s="35">
        <f>AVERAGE(B4:J4)</f>
        <v>2.2289605379188715</v>
      </c>
      <c r="M4" s="35">
        <f t="shared" si="0"/>
        <v>0.27462499999999945</v>
      </c>
      <c r="N4" s="62">
        <v>2</v>
      </c>
      <c r="O4" s="61">
        <v>2.6</v>
      </c>
      <c r="P4" s="15">
        <f>L4/L$3*100</f>
        <v>100.34460182594384</v>
      </c>
    </row>
    <row r="5" spans="1:17" ht="15.95" customHeight="1" x14ac:dyDescent="0.25">
      <c r="A5" s="21">
        <v>7</v>
      </c>
      <c r="B5" s="256">
        <v>2.2463636363636366</v>
      </c>
      <c r="C5" s="256">
        <v>2.272446808510638</v>
      </c>
      <c r="D5" s="90">
        <v>2.2566666666666699</v>
      </c>
      <c r="E5" s="90">
        <v>2.129</v>
      </c>
      <c r="F5" s="256">
        <v>2.0769583333333332</v>
      </c>
      <c r="G5" s="256">
        <v>2.3109999999999999</v>
      </c>
      <c r="H5" s="256">
        <v>2.2000000000000002</v>
      </c>
      <c r="I5" s="256">
        <v>2.36</v>
      </c>
      <c r="J5" s="256">
        <v>2.2266666666666666</v>
      </c>
      <c r="K5" s="22">
        <v>2.2999999999999998</v>
      </c>
      <c r="L5" s="35">
        <f>AVERAGE(B5:J5)</f>
        <v>2.2310113457267717</v>
      </c>
      <c r="M5" s="35">
        <f t="shared" si="0"/>
        <v>0.28304166666666664</v>
      </c>
      <c r="N5" s="62">
        <v>2</v>
      </c>
      <c r="O5" s="61">
        <v>2.6</v>
      </c>
      <c r="P5" s="15">
        <f>L5/L$3*100</f>
        <v>100.43692624775593</v>
      </c>
    </row>
    <row r="6" spans="1:17" ht="15.95" customHeight="1" x14ac:dyDescent="0.25">
      <c r="A6" s="21">
        <v>8</v>
      </c>
      <c r="B6" s="256">
        <v>2.2525000000000004</v>
      </c>
      <c r="C6" s="256">
        <v>2.2343037974683542</v>
      </c>
      <c r="D6" s="90">
        <v>2.24722222222222</v>
      </c>
      <c r="E6" s="275">
        <v>2.169</v>
      </c>
      <c r="F6" s="256">
        <v>2.0924166666666668</v>
      </c>
      <c r="G6" s="256">
        <v>2.3069999999999999</v>
      </c>
      <c r="H6" s="256">
        <v>2.19</v>
      </c>
      <c r="I6" s="256">
        <v>2.38</v>
      </c>
      <c r="J6" s="256">
        <v>2.25</v>
      </c>
      <c r="K6" s="22">
        <v>2.2999999999999998</v>
      </c>
      <c r="L6" s="35">
        <f>AVERAGE(B6:J6)</f>
        <v>2.2358269651508049</v>
      </c>
      <c r="M6" s="35">
        <f t="shared" si="0"/>
        <v>0.28758333333333308</v>
      </c>
      <c r="N6" s="62">
        <v>2</v>
      </c>
      <c r="O6" s="61">
        <v>2.6</v>
      </c>
      <c r="P6" s="15">
        <f t="shared" ref="P6:P20" si="1">L6/L$3*100</f>
        <v>100.65371851725975</v>
      </c>
    </row>
    <row r="7" spans="1:17" ht="15.95" customHeight="1" x14ac:dyDescent="0.25">
      <c r="A7" s="21">
        <v>9</v>
      </c>
      <c r="B7" s="256">
        <v>2.2589999999999999</v>
      </c>
      <c r="C7" s="256">
        <v>2.2216853932584271</v>
      </c>
      <c r="D7" s="90">
        <v>2.2618749999999999</v>
      </c>
      <c r="E7" s="90">
        <v>2.1659999999999999</v>
      </c>
      <c r="F7" s="256">
        <v>2.0893478260869567</v>
      </c>
      <c r="G7" s="256">
        <v>2.3170000000000002</v>
      </c>
      <c r="H7" s="256">
        <v>2.19</v>
      </c>
      <c r="I7" s="256">
        <v>2.39</v>
      </c>
      <c r="J7" s="256">
        <v>2.2307692307692304</v>
      </c>
      <c r="K7" s="22">
        <v>2.2999999999999998</v>
      </c>
      <c r="L7" s="35">
        <f>AVERAGE(B7:J7)</f>
        <v>2.2361863833460678</v>
      </c>
      <c r="M7" s="35">
        <f t="shared" si="0"/>
        <v>0.30065217391304344</v>
      </c>
      <c r="N7" s="62">
        <v>2</v>
      </c>
      <c r="O7" s="61">
        <v>2.6</v>
      </c>
      <c r="P7" s="15">
        <f t="shared" si="1"/>
        <v>100.66989900815632</v>
      </c>
    </row>
    <row r="8" spans="1:17" ht="15.95" customHeight="1" x14ac:dyDescent="0.25">
      <c r="A8" s="21">
        <v>10</v>
      </c>
      <c r="B8" s="131"/>
      <c r="C8" s="131"/>
      <c r="D8" s="134"/>
      <c r="E8" s="136"/>
      <c r="F8" s="131"/>
      <c r="G8" s="131"/>
      <c r="H8" s="131"/>
      <c r="I8" s="131"/>
      <c r="J8" s="131"/>
      <c r="K8" s="22">
        <v>2.2999999999999998</v>
      </c>
      <c r="L8" s="35"/>
      <c r="M8" s="35">
        <f t="shared" si="0"/>
        <v>0</v>
      </c>
      <c r="N8" s="62">
        <v>2</v>
      </c>
      <c r="O8" s="61">
        <v>2.6</v>
      </c>
      <c r="P8" s="15">
        <f t="shared" si="1"/>
        <v>0</v>
      </c>
    </row>
    <row r="9" spans="1:17" ht="15.95" customHeight="1" x14ac:dyDescent="0.25">
      <c r="A9" s="21">
        <v>11</v>
      </c>
      <c r="B9" s="36"/>
      <c r="C9" s="36"/>
      <c r="D9" s="35"/>
      <c r="E9" s="35"/>
      <c r="F9" s="36"/>
      <c r="G9" s="36"/>
      <c r="H9" s="36"/>
      <c r="I9" s="36"/>
      <c r="J9" s="36"/>
      <c r="K9" s="22">
        <v>2.2999999999999998</v>
      </c>
      <c r="L9" s="35"/>
      <c r="M9" s="35">
        <f t="shared" si="0"/>
        <v>0</v>
      </c>
      <c r="N9" s="62">
        <v>2</v>
      </c>
      <c r="O9" s="61">
        <v>2.6</v>
      </c>
      <c r="P9" s="15">
        <f t="shared" si="1"/>
        <v>0</v>
      </c>
    </row>
    <row r="10" spans="1:17" ht="15.95" customHeight="1" x14ac:dyDescent="0.25">
      <c r="A10" s="21">
        <v>12</v>
      </c>
      <c r="B10" s="36"/>
      <c r="C10" s="36"/>
      <c r="D10" s="35"/>
      <c r="E10" s="35"/>
      <c r="F10" s="36"/>
      <c r="G10" s="36"/>
      <c r="H10" s="36"/>
      <c r="I10" s="36"/>
      <c r="J10" s="36"/>
      <c r="K10" s="22">
        <v>2.2999999999999998</v>
      </c>
      <c r="L10" s="35"/>
      <c r="M10" s="35">
        <f t="shared" si="0"/>
        <v>0</v>
      </c>
      <c r="N10" s="62">
        <v>2</v>
      </c>
      <c r="O10" s="61">
        <v>2.6</v>
      </c>
      <c r="P10" s="15">
        <f t="shared" si="1"/>
        <v>0</v>
      </c>
    </row>
    <row r="11" spans="1:17" ht="15.95" customHeight="1" x14ac:dyDescent="0.25">
      <c r="A11" s="21">
        <v>1</v>
      </c>
      <c r="B11" s="36"/>
      <c r="C11" s="36"/>
      <c r="D11" s="35"/>
      <c r="E11" s="35"/>
      <c r="F11" s="36"/>
      <c r="G11" s="36"/>
      <c r="H11" s="36"/>
      <c r="I11" s="36"/>
      <c r="J11" s="36"/>
      <c r="K11" s="22">
        <v>2.2999999999999998</v>
      </c>
      <c r="L11" s="35"/>
      <c r="M11" s="35">
        <f t="shared" si="0"/>
        <v>0</v>
      </c>
      <c r="N11" s="62">
        <v>2</v>
      </c>
      <c r="O11" s="61">
        <v>2.6</v>
      </c>
      <c r="P11" s="15">
        <f t="shared" si="1"/>
        <v>0</v>
      </c>
    </row>
    <row r="12" spans="1:17" ht="15.95" customHeight="1" x14ac:dyDescent="0.25">
      <c r="A12" s="21">
        <v>2</v>
      </c>
      <c r="B12" s="36"/>
      <c r="C12" s="36"/>
      <c r="D12" s="35"/>
      <c r="E12" s="35"/>
      <c r="F12" s="36"/>
      <c r="G12" s="36"/>
      <c r="H12" s="36"/>
      <c r="I12" s="36"/>
      <c r="J12" s="36"/>
      <c r="K12" s="22">
        <v>2.2999999999999998</v>
      </c>
      <c r="L12" s="35"/>
      <c r="M12" s="35">
        <f t="shared" si="0"/>
        <v>0</v>
      </c>
      <c r="N12" s="62">
        <v>2</v>
      </c>
      <c r="O12" s="61">
        <v>2.6</v>
      </c>
      <c r="P12" s="15">
        <f t="shared" si="1"/>
        <v>0</v>
      </c>
    </row>
    <row r="13" spans="1:17" ht="15.95" customHeight="1" x14ac:dyDescent="0.25">
      <c r="A13" s="21">
        <v>3</v>
      </c>
      <c r="B13" s="36"/>
      <c r="C13" s="36"/>
      <c r="D13" s="35"/>
      <c r="E13" s="35"/>
      <c r="F13" s="36"/>
      <c r="G13" s="36"/>
      <c r="H13" s="36"/>
      <c r="I13" s="36"/>
      <c r="J13" s="36"/>
      <c r="K13" s="22">
        <v>2.2999999999999998</v>
      </c>
      <c r="L13" s="35"/>
      <c r="M13" s="35">
        <f t="shared" si="0"/>
        <v>0</v>
      </c>
      <c r="N13" s="62">
        <v>2</v>
      </c>
      <c r="O13" s="61">
        <v>2.6</v>
      </c>
      <c r="P13" s="15">
        <f t="shared" si="1"/>
        <v>0</v>
      </c>
    </row>
    <row r="14" spans="1:17" ht="15.95" customHeight="1" x14ac:dyDescent="0.25">
      <c r="A14" s="21">
        <v>4</v>
      </c>
      <c r="B14" s="36"/>
      <c r="C14" s="36"/>
      <c r="D14" s="35"/>
      <c r="E14" s="35"/>
      <c r="F14" s="51"/>
      <c r="G14" s="36"/>
      <c r="H14" s="36"/>
      <c r="I14" s="36"/>
      <c r="J14" s="36"/>
      <c r="K14" s="22">
        <v>2.2999999999999998</v>
      </c>
      <c r="L14" s="35"/>
      <c r="M14" s="35">
        <f t="shared" si="0"/>
        <v>0</v>
      </c>
      <c r="N14" s="62">
        <v>2</v>
      </c>
      <c r="O14" s="61">
        <v>2.6</v>
      </c>
      <c r="P14" s="15">
        <f t="shared" si="1"/>
        <v>0</v>
      </c>
    </row>
    <row r="15" spans="1:17" ht="15.95" customHeight="1" x14ac:dyDescent="0.25">
      <c r="A15" s="21">
        <v>5</v>
      </c>
      <c r="B15" s="36"/>
      <c r="C15" s="36"/>
      <c r="D15" s="35"/>
      <c r="E15" s="35"/>
      <c r="F15" s="36"/>
      <c r="G15" s="36"/>
      <c r="H15" s="36"/>
      <c r="I15" s="36"/>
      <c r="J15" s="36"/>
      <c r="K15" s="22">
        <v>2.2999999999999998</v>
      </c>
      <c r="L15" s="35"/>
      <c r="M15" s="35">
        <f t="shared" si="0"/>
        <v>0</v>
      </c>
      <c r="N15" s="62">
        <v>2</v>
      </c>
      <c r="O15" s="61">
        <v>2.6</v>
      </c>
      <c r="P15" s="15">
        <f t="shared" si="1"/>
        <v>0</v>
      </c>
      <c r="Q15" s="14"/>
    </row>
    <row r="16" spans="1:17" ht="15.95" customHeight="1" x14ac:dyDescent="0.25">
      <c r="A16" s="21">
        <v>6</v>
      </c>
      <c r="B16" s="36"/>
      <c r="C16" s="36"/>
      <c r="D16" s="37"/>
      <c r="E16" s="35"/>
      <c r="F16" s="36"/>
      <c r="G16" s="36"/>
      <c r="H16" s="36"/>
      <c r="I16" s="36"/>
      <c r="J16" s="36"/>
      <c r="K16" s="22">
        <v>2.2999999999999998</v>
      </c>
      <c r="L16" s="35"/>
      <c r="M16" s="35">
        <f t="shared" si="0"/>
        <v>0</v>
      </c>
      <c r="N16" s="62">
        <v>2</v>
      </c>
      <c r="O16" s="61">
        <v>2.6</v>
      </c>
      <c r="P16" s="15">
        <f t="shared" si="1"/>
        <v>0</v>
      </c>
      <c r="Q16" s="14"/>
    </row>
    <row r="17" spans="1:17" ht="15.95" customHeight="1" x14ac:dyDescent="0.25">
      <c r="A17" s="21">
        <v>7</v>
      </c>
      <c r="B17" s="36"/>
      <c r="C17" s="36"/>
      <c r="D17" s="37"/>
      <c r="E17" s="35"/>
      <c r="F17" s="36"/>
      <c r="G17" s="36"/>
      <c r="H17" s="36"/>
      <c r="I17" s="36"/>
      <c r="J17" s="36"/>
      <c r="K17" s="22">
        <v>2.2999999999999998</v>
      </c>
      <c r="L17" s="35"/>
      <c r="M17" s="35">
        <f t="shared" si="0"/>
        <v>0</v>
      </c>
      <c r="N17" s="62">
        <v>2</v>
      </c>
      <c r="O17" s="61">
        <v>2.6</v>
      </c>
      <c r="P17" s="15">
        <f t="shared" si="1"/>
        <v>0</v>
      </c>
      <c r="Q17" s="14"/>
    </row>
    <row r="18" spans="1:17" ht="15.95" customHeight="1" x14ac:dyDescent="0.25">
      <c r="A18" s="21">
        <v>8</v>
      </c>
      <c r="B18" s="20"/>
      <c r="C18" s="20"/>
      <c r="D18" s="20"/>
      <c r="E18" s="20"/>
      <c r="F18" s="20"/>
      <c r="G18" s="20"/>
      <c r="H18" s="20"/>
      <c r="I18" s="20"/>
      <c r="J18" s="20"/>
      <c r="K18" s="22">
        <v>2.2999999999999998</v>
      </c>
      <c r="L18" s="35"/>
      <c r="M18" s="35">
        <f t="shared" si="0"/>
        <v>0</v>
      </c>
      <c r="N18" s="62">
        <v>2</v>
      </c>
      <c r="O18" s="61">
        <v>2.6</v>
      </c>
      <c r="P18" s="15">
        <f t="shared" si="1"/>
        <v>0</v>
      </c>
      <c r="Q18" s="14"/>
    </row>
    <row r="19" spans="1:17" ht="15.95" customHeight="1" x14ac:dyDescent="0.25">
      <c r="A19" s="21">
        <v>9</v>
      </c>
      <c r="B19" s="20"/>
      <c r="C19" s="20"/>
      <c r="D19" s="20"/>
      <c r="E19" s="20"/>
      <c r="F19" s="20"/>
      <c r="G19" s="20"/>
      <c r="H19" s="20"/>
      <c r="I19" s="20"/>
      <c r="J19" s="20"/>
      <c r="K19" s="22">
        <v>2.2999999999999998</v>
      </c>
      <c r="L19" s="35"/>
      <c r="M19" s="35">
        <f t="shared" si="0"/>
        <v>0</v>
      </c>
      <c r="N19" s="62">
        <v>2</v>
      </c>
      <c r="O19" s="61">
        <v>2.6</v>
      </c>
      <c r="P19" s="15">
        <f t="shared" si="1"/>
        <v>0</v>
      </c>
      <c r="Q19" s="14"/>
    </row>
    <row r="20" spans="1:17" ht="15.95" customHeight="1" x14ac:dyDescent="0.25">
      <c r="A20" s="21">
        <v>10</v>
      </c>
      <c r="B20" s="20"/>
      <c r="C20" s="12"/>
      <c r="D20" s="12"/>
      <c r="E20" s="12"/>
      <c r="F20" s="12"/>
      <c r="G20" s="12"/>
      <c r="H20" s="12"/>
      <c r="I20" s="12"/>
      <c r="J20" s="12"/>
      <c r="K20" s="22">
        <v>2.2999999999999998</v>
      </c>
      <c r="L20" s="35"/>
      <c r="M20" s="35">
        <f t="shared" si="0"/>
        <v>0</v>
      </c>
      <c r="N20" s="62">
        <v>2</v>
      </c>
      <c r="O20" s="61">
        <v>2.6</v>
      </c>
      <c r="P20" s="15">
        <f t="shared" si="1"/>
        <v>0</v>
      </c>
      <c r="Q20" s="14"/>
    </row>
  </sheetData>
  <phoneticPr fontId="21"/>
  <pageMargins left="0.78700000000000003" right="0.78700000000000003" top="0.98399999999999999" bottom="0.98399999999999999" header="0.51200000000000001" footer="0.51200000000000001"/>
  <pageSetup paperSize="9" orientation="portrait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A1805-75F9-41EC-BFF0-AFAD7E1E4AAE}">
  <sheetPr codeName="Sheet31"/>
  <dimension ref="A1:Q20"/>
  <sheetViews>
    <sheetView zoomScale="70" zoomScaleNormal="70" workbookViewId="0">
      <selection activeCell="L8" sqref="L8"/>
    </sheetView>
  </sheetViews>
  <sheetFormatPr defaultColWidth="9" defaultRowHeight="13.5" x14ac:dyDescent="0.15"/>
  <cols>
    <col min="1" max="1" width="3.75" customWidth="1"/>
    <col min="2" max="2" width="8" customWidth="1"/>
    <col min="4" max="4" width="8.75" customWidth="1"/>
    <col min="5" max="5" width="9.625" customWidth="1"/>
    <col min="6" max="8" width="8.75" customWidth="1"/>
    <col min="9" max="9" width="8.625" customWidth="1"/>
    <col min="10" max="10" width="9.375" customWidth="1"/>
    <col min="11" max="11" width="6.875" customWidth="1"/>
    <col min="12" max="12" width="9.75" customWidth="1"/>
    <col min="13" max="13" width="8.125" customWidth="1"/>
    <col min="14" max="15" width="2.625" customWidth="1"/>
  </cols>
  <sheetData>
    <row r="1" spans="1:17" ht="20.100000000000001" customHeight="1" x14ac:dyDescent="0.3">
      <c r="F1" s="231" t="s">
        <v>7</v>
      </c>
    </row>
    <row r="2" spans="1:17" ht="15.95" customHeight="1" x14ac:dyDescent="0.25">
      <c r="A2" s="232" t="s">
        <v>24</v>
      </c>
      <c r="B2" s="233" t="s">
        <v>25</v>
      </c>
      <c r="C2" s="233" t="s">
        <v>26</v>
      </c>
      <c r="D2" s="234" t="s">
        <v>27</v>
      </c>
      <c r="E2" s="235" t="s">
        <v>37</v>
      </c>
      <c r="F2" s="233" t="s">
        <v>28</v>
      </c>
      <c r="G2" s="236" t="s">
        <v>29</v>
      </c>
      <c r="H2" s="233" t="s">
        <v>30</v>
      </c>
      <c r="I2" s="233" t="s">
        <v>31</v>
      </c>
      <c r="J2" s="237" t="s">
        <v>32</v>
      </c>
      <c r="K2" s="238" t="s">
        <v>0</v>
      </c>
      <c r="L2" s="239" t="s">
        <v>52</v>
      </c>
      <c r="M2" s="240" t="s">
        <v>33</v>
      </c>
      <c r="N2" s="241" t="s">
        <v>34</v>
      </c>
      <c r="O2" s="242" t="s">
        <v>35</v>
      </c>
      <c r="P2" s="243" t="s">
        <v>127</v>
      </c>
    </row>
    <row r="3" spans="1:17" ht="15.95" customHeight="1" x14ac:dyDescent="0.25">
      <c r="A3" s="244">
        <v>5</v>
      </c>
      <c r="B3" s="256">
        <v>6.4883333333333333</v>
      </c>
      <c r="C3" s="256">
        <v>6.417083333333335</v>
      </c>
      <c r="D3" s="90">
        <v>6.4668749999999999</v>
      </c>
      <c r="E3" s="90">
        <v>6.4480000000000004</v>
      </c>
      <c r="F3" s="256">
        <v>6.4736666666666665</v>
      </c>
      <c r="G3" s="256">
        <v>6.508</v>
      </c>
      <c r="H3" s="256">
        <v>6.53</v>
      </c>
      <c r="I3" s="256"/>
      <c r="J3" s="256"/>
      <c r="K3" s="245">
        <v>6.5</v>
      </c>
      <c r="L3" s="246">
        <f>AVERAGE(B3:J3)</f>
        <v>6.4759940476190483</v>
      </c>
      <c r="M3" s="246">
        <f t="shared" ref="M3:M20" si="0">MAX(B3:J3)-MIN(B3:J3)</f>
        <v>0.11291666666666522</v>
      </c>
      <c r="N3" s="247">
        <v>6.3</v>
      </c>
      <c r="O3" s="248">
        <v>6.7</v>
      </c>
      <c r="P3" s="249">
        <f>L3/L3*100</f>
        <v>100</v>
      </c>
    </row>
    <row r="4" spans="1:17" ht="15.95" customHeight="1" x14ac:dyDescent="0.25">
      <c r="A4" s="244">
        <v>6</v>
      </c>
      <c r="B4" s="256">
        <v>6.5090476190476192</v>
      </c>
      <c r="C4" s="256">
        <v>6.4393506493506489</v>
      </c>
      <c r="D4" s="90">
        <v>6.4814285714285722</v>
      </c>
      <c r="E4" s="90">
        <v>6.4560000000000004</v>
      </c>
      <c r="F4" s="256">
        <v>6.4895833333333321</v>
      </c>
      <c r="G4" s="256">
        <v>6.4989999999999997</v>
      </c>
      <c r="H4" s="256">
        <v>6.56</v>
      </c>
      <c r="I4" s="256">
        <v>6.52</v>
      </c>
      <c r="J4" s="256">
        <v>6.5736842105263156</v>
      </c>
      <c r="K4" s="245">
        <v>6.5</v>
      </c>
      <c r="L4" s="246">
        <f>AVERAGE(B4:J4)</f>
        <v>6.5031215981873887</v>
      </c>
      <c r="M4" s="246">
        <f t="shared" si="0"/>
        <v>0.13433356117566664</v>
      </c>
      <c r="N4" s="247">
        <v>6.3</v>
      </c>
      <c r="O4" s="248">
        <v>6.7</v>
      </c>
      <c r="P4" s="249">
        <f>L4/L$3*100</f>
        <v>100.41889400096522</v>
      </c>
    </row>
    <row r="5" spans="1:17" ht="15.95" customHeight="1" x14ac:dyDescent="0.25">
      <c r="A5" s="244">
        <v>7</v>
      </c>
      <c r="B5" s="256">
        <v>6.5009090909090901</v>
      </c>
      <c r="C5" s="256">
        <v>6.4565909090909113</v>
      </c>
      <c r="D5" s="90">
        <v>6.52157894736842</v>
      </c>
      <c r="E5" s="90">
        <v>6.4470000000000001</v>
      </c>
      <c r="F5" s="256">
        <v>6.4805833333333354</v>
      </c>
      <c r="G5" s="256">
        <v>6.4960000000000004</v>
      </c>
      <c r="H5" s="256">
        <v>6.54</v>
      </c>
      <c r="I5" s="256">
        <v>6.52</v>
      </c>
      <c r="J5" s="256">
        <v>6.54</v>
      </c>
      <c r="K5" s="245">
        <v>6.5</v>
      </c>
      <c r="L5" s="246">
        <f>AVERAGE(B5:J5)</f>
        <v>6.500295808966861</v>
      </c>
      <c r="M5" s="246">
        <f t="shared" si="0"/>
        <v>9.2999999999999972E-2</v>
      </c>
      <c r="N5" s="247">
        <v>6.3</v>
      </c>
      <c r="O5" s="248">
        <v>6.7</v>
      </c>
      <c r="P5" s="249">
        <f>L5/L$3*100</f>
        <v>100.37525916745935</v>
      </c>
    </row>
    <row r="6" spans="1:17" ht="15.95" customHeight="1" x14ac:dyDescent="0.25">
      <c r="A6" s="244">
        <v>8</v>
      </c>
      <c r="B6" s="256">
        <v>6.484</v>
      </c>
      <c r="C6" s="256">
        <v>6.4562195121951218</v>
      </c>
      <c r="D6" s="90">
        <v>6.49058823529412</v>
      </c>
      <c r="E6" s="275">
        <v>6.444</v>
      </c>
      <c r="F6" s="256">
        <v>6.492208333333334</v>
      </c>
      <c r="G6" s="256">
        <v>6.49</v>
      </c>
      <c r="H6" s="256">
        <v>6.52</v>
      </c>
      <c r="I6" s="256">
        <v>6.52</v>
      </c>
      <c r="J6" s="256">
        <v>6.5611111111111091</v>
      </c>
      <c r="K6" s="245">
        <v>6.5</v>
      </c>
      <c r="L6" s="246">
        <f>AVERAGE(B6:J6)</f>
        <v>6.4953474657704087</v>
      </c>
      <c r="M6" s="246">
        <f t="shared" si="0"/>
        <v>0.11711111111110917</v>
      </c>
      <c r="N6" s="247">
        <v>6.3</v>
      </c>
      <c r="O6" s="248">
        <v>6.7</v>
      </c>
      <c r="P6" s="249">
        <f t="shared" ref="P6:P20" si="1">L6/L$3*100</f>
        <v>100.29884860932626</v>
      </c>
    </row>
    <row r="7" spans="1:17" ht="15.95" customHeight="1" x14ac:dyDescent="0.25">
      <c r="A7" s="244">
        <v>9</v>
      </c>
      <c r="B7" s="256">
        <v>6.4819999999999975</v>
      </c>
      <c r="C7" s="256">
        <v>6.4782142857142855</v>
      </c>
      <c r="D7" s="90">
        <v>6.4821052631578935</v>
      </c>
      <c r="E7" s="90">
        <v>6.4109999999999996</v>
      </c>
      <c r="F7" s="256">
        <v>6.5381739130434768</v>
      </c>
      <c r="G7" s="256">
        <v>6.4980000000000002</v>
      </c>
      <c r="H7" s="256">
        <v>6.5</v>
      </c>
      <c r="I7" s="256">
        <v>6.5</v>
      </c>
      <c r="J7" s="256">
        <v>6.5461538461538469</v>
      </c>
      <c r="K7" s="245">
        <v>6.5</v>
      </c>
      <c r="L7" s="246">
        <f>AVERAGE(B7:J7)</f>
        <v>6.4928497008966115</v>
      </c>
      <c r="M7" s="246">
        <f t="shared" si="0"/>
        <v>0.13515384615384729</v>
      </c>
      <c r="N7" s="247">
        <v>6.3</v>
      </c>
      <c r="O7" s="248">
        <v>6.7</v>
      </c>
      <c r="P7" s="249">
        <f t="shared" si="1"/>
        <v>100.26027901127796</v>
      </c>
    </row>
    <row r="8" spans="1:17" ht="15.95" customHeight="1" x14ac:dyDescent="0.25">
      <c r="A8" s="244">
        <v>10</v>
      </c>
      <c r="B8" s="250"/>
      <c r="C8" s="250"/>
      <c r="D8" s="246"/>
      <c r="E8" s="246"/>
      <c r="F8" s="250"/>
      <c r="G8" s="251"/>
      <c r="H8" s="250"/>
      <c r="I8" s="250"/>
      <c r="J8" s="250"/>
      <c r="K8" s="245">
        <v>6.5</v>
      </c>
      <c r="L8" s="246"/>
      <c r="M8" s="246">
        <f t="shared" si="0"/>
        <v>0</v>
      </c>
      <c r="N8" s="247">
        <v>6.3</v>
      </c>
      <c r="O8" s="248">
        <v>6.7</v>
      </c>
      <c r="P8" s="249">
        <f t="shared" si="1"/>
        <v>0</v>
      </c>
    </row>
    <row r="9" spans="1:17" ht="15.95" customHeight="1" x14ac:dyDescent="0.25">
      <c r="A9" s="244">
        <v>11</v>
      </c>
      <c r="B9" s="250"/>
      <c r="C9" s="250"/>
      <c r="D9" s="246"/>
      <c r="E9" s="246"/>
      <c r="F9" s="250"/>
      <c r="G9" s="251"/>
      <c r="H9" s="250"/>
      <c r="I9" s="250"/>
      <c r="J9" s="250"/>
      <c r="K9" s="245">
        <v>6.5</v>
      </c>
      <c r="L9" s="246"/>
      <c r="M9" s="246">
        <f t="shared" si="0"/>
        <v>0</v>
      </c>
      <c r="N9" s="247">
        <v>6.3</v>
      </c>
      <c r="O9" s="248">
        <v>6.7</v>
      </c>
      <c r="P9" s="249">
        <f t="shared" si="1"/>
        <v>0</v>
      </c>
    </row>
    <row r="10" spans="1:17" ht="15.95" customHeight="1" x14ac:dyDescent="0.25">
      <c r="A10" s="244">
        <v>12</v>
      </c>
      <c r="B10" s="250"/>
      <c r="C10" s="250"/>
      <c r="D10" s="246"/>
      <c r="E10" s="246"/>
      <c r="F10" s="250"/>
      <c r="G10" s="251"/>
      <c r="H10" s="250"/>
      <c r="I10" s="250"/>
      <c r="J10" s="250"/>
      <c r="K10" s="245">
        <v>6.5</v>
      </c>
      <c r="L10" s="246"/>
      <c r="M10" s="246">
        <f t="shared" si="0"/>
        <v>0</v>
      </c>
      <c r="N10" s="247">
        <v>6.3</v>
      </c>
      <c r="O10" s="248">
        <v>6.7</v>
      </c>
      <c r="P10" s="249">
        <f t="shared" si="1"/>
        <v>0</v>
      </c>
    </row>
    <row r="11" spans="1:17" ht="15.95" customHeight="1" x14ac:dyDescent="0.25">
      <c r="A11" s="244">
        <v>1</v>
      </c>
      <c r="B11" s="250"/>
      <c r="C11" s="250"/>
      <c r="D11" s="246"/>
      <c r="E11" s="246"/>
      <c r="F11" s="250"/>
      <c r="G11" s="251"/>
      <c r="H11" s="250"/>
      <c r="I11" s="250"/>
      <c r="J11" s="250"/>
      <c r="K11" s="245">
        <v>6.5</v>
      </c>
      <c r="L11" s="246"/>
      <c r="M11" s="246">
        <f t="shared" si="0"/>
        <v>0</v>
      </c>
      <c r="N11" s="247">
        <v>6.3</v>
      </c>
      <c r="O11" s="248">
        <v>6.7</v>
      </c>
      <c r="P11" s="249">
        <f t="shared" si="1"/>
        <v>0</v>
      </c>
    </row>
    <row r="12" spans="1:17" ht="15.95" customHeight="1" x14ac:dyDescent="0.25">
      <c r="A12" s="244">
        <v>2</v>
      </c>
      <c r="B12" s="250"/>
      <c r="C12" s="250"/>
      <c r="D12" s="246"/>
      <c r="E12" s="246"/>
      <c r="F12" s="250"/>
      <c r="G12" s="251"/>
      <c r="H12" s="250"/>
      <c r="I12" s="250"/>
      <c r="J12" s="250"/>
      <c r="K12" s="245">
        <v>6.5</v>
      </c>
      <c r="L12" s="246"/>
      <c r="M12" s="246">
        <f t="shared" si="0"/>
        <v>0</v>
      </c>
      <c r="N12" s="247">
        <v>6.3</v>
      </c>
      <c r="O12" s="248">
        <v>6.7</v>
      </c>
      <c r="P12" s="249">
        <f t="shared" si="1"/>
        <v>0</v>
      </c>
    </row>
    <row r="13" spans="1:17" ht="15.95" customHeight="1" x14ac:dyDescent="0.25">
      <c r="A13" s="244">
        <v>3</v>
      </c>
      <c r="B13" s="250"/>
      <c r="C13" s="250"/>
      <c r="D13" s="246"/>
      <c r="E13" s="246"/>
      <c r="F13" s="250"/>
      <c r="G13" s="250"/>
      <c r="H13" s="250"/>
      <c r="I13" s="250"/>
      <c r="J13" s="250"/>
      <c r="K13" s="245">
        <v>6.5</v>
      </c>
      <c r="L13" s="246"/>
      <c r="M13" s="246">
        <f t="shared" si="0"/>
        <v>0</v>
      </c>
      <c r="N13" s="247">
        <v>6.3</v>
      </c>
      <c r="O13" s="248">
        <v>6.7</v>
      </c>
      <c r="P13" s="249">
        <f t="shared" si="1"/>
        <v>0</v>
      </c>
    </row>
    <row r="14" spans="1:17" ht="15.95" customHeight="1" x14ac:dyDescent="0.25">
      <c r="A14" s="244">
        <v>4</v>
      </c>
      <c r="B14" s="250"/>
      <c r="C14" s="250"/>
      <c r="D14" s="246"/>
      <c r="E14" s="246"/>
      <c r="F14" s="251"/>
      <c r="G14" s="250"/>
      <c r="H14" s="250"/>
      <c r="I14" s="250"/>
      <c r="J14" s="250"/>
      <c r="K14" s="245">
        <v>6.5</v>
      </c>
      <c r="L14" s="246"/>
      <c r="M14" s="246">
        <f t="shared" si="0"/>
        <v>0</v>
      </c>
      <c r="N14" s="247">
        <v>6.3</v>
      </c>
      <c r="O14" s="248">
        <v>6.7</v>
      </c>
      <c r="P14" s="249">
        <f t="shared" si="1"/>
        <v>0</v>
      </c>
    </row>
    <row r="15" spans="1:17" ht="15.95" customHeight="1" x14ac:dyDescent="0.25">
      <c r="A15" s="244">
        <v>5</v>
      </c>
      <c r="B15" s="250"/>
      <c r="C15" s="250"/>
      <c r="D15" s="246"/>
      <c r="E15" s="246"/>
      <c r="F15" s="250"/>
      <c r="G15" s="250"/>
      <c r="H15" s="250"/>
      <c r="I15" s="250"/>
      <c r="J15" s="250"/>
      <c r="K15" s="245">
        <v>6.5</v>
      </c>
      <c r="L15" s="246"/>
      <c r="M15" s="246">
        <f t="shared" si="0"/>
        <v>0</v>
      </c>
      <c r="N15" s="247">
        <v>6.3</v>
      </c>
      <c r="O15" s="248">
        <v>6.7</v>
      </c>
      <c r="P15" s="249">
        <f t="shared" si="1"/>
        <v>0</v>
      </c>
      <c r="Q15" s="252"/>
    </row>
    <row r="16" spans="1:17" ht="15.95" customHeight="1" x14ac:dyDescent="0.25">
      <c r="A16" s="244">
        <v>6</v>
      </c>
      <c r="B16" s="250"/>
      <c r="C16" s="250"/>
      <c r="D16" s="253"/>
      <c r="E16" s="246"/>
      <c r="F16" s="250"/>
      <c r="G16" s="250"/>
      <c r="H16" s="250"/>
      <c r="I16" s="250"/>
      <c r="J16" s="250"/>
      <c r="K16" s="245">
        <v>6.5</v>
      </c>
      <c r="L16" s="246"/>
      <c r="M16" s="246">
        <f t="shared" si="0"/>
        <v>0</v>
      </c>
      <c r="N16" s="247">
        <v>6.3</v>
      </c>
      <c r="O16" s="248">
        <v>6.7</v>
      </c>
      <c r="P16" s="249">
        <f t="shared" si="1"/>
        <v>0</v>
      </c>
      <c r="Q16" s="252"/>
    </row>
    <row r="17" spans="1:17" ht="15.95" customHeight="1" x14ac:dyDescent="0.25">
      <c r="A17" s="244">
        <v>7</v>
      </c>
      <c r="B17" s="250"/>
      <c r="C17" s="250"/>
      <c r="D17" s="253"/>
      <c r="E17" s="246"/>
      <c r="F17" s="250"/>
      <c r="G17" s="250"/>
      <c r="H17" s="250"/>
      <c r="I17" s="250"/>
      <c r="J17" s="250"/>
      <c r="K17" s="245">
        <v>6.5</v>
      </c>
      <c r="L17" s="246"/>
      <c r="M17" s="246">
        <f t="shared" si="0"/>
        <v>0</v>
      </c>
      <c r="N17" s="247">
        <v>6.3</v>
      </c>
      <c r="O17" s="248">
        <v>6.7</v>
      </c>
      <c r="P17" s="249">
        <f t="shared" si="1"/>
        <v>0</v>
      </c>
      <c r="Q17" s="252"/>
    </row>
    <row r="18" spans="1:17" ht="15.95" customHeight="1" x14ac:dyDescent="0.25">
      <c r="A18" s="244">
        <v>8</v>
      </c>
      <c r="B18" s="254"/>
      <c r="C18" s="254"/>
      <c r="D18" s="254"/>
      <c r="E18" s="254"/>
      <c r="F18" s="254"/>
      <c r="G18" s="254"/>
      <c r="H18" s="254"/>
      <c r="I18" s="254"/>
      <c r="J18" s="254"/>
      <c r="K18" s="245">
        <v>6.5</v>
      </c>
      <c r="L18" s="246"/>
      <c r="M18" s="246">
        <f t="shared" si="0"/>
        <v>0</v>
      </c>
      <c r="N18" s="247">
        <v>6.3</v>
      </c>
      <c r="O18" s="248">
        <v>6.7</v>
      </c>
      <c r="P18" s="249">
        <f t="shared" si="1"/>
        <v>0</v>
      </c>
      <c r="Q18" s="252"/>
    </row>
    <row r="19" spans="1:17" ht="15.95" customHeight="1" x14ac:dyDescent="0.25">
      <c r="A19" s="244">
        <v>9</v>
      </c>
      <c r="B19" s="254"/>
      <c r="C19" s="254"/>
      <c r="D19" s="254"/>
      <c r="E19" s="254"/>
      <c r="F19" s="254"/>
      <c r="G19" s="254"/>
      <c r="H19" s="254"/>
      <c r="I19" s="254"/>
      <c r="J19" s="254"/>
      <c r="K19" s="245">
        <v>6.5</v>
      </c>
      <c r="L19" s="246"/>
      <c r="M19" s="246">
        <f t="shared" si="0"/>
        <v>0</v>
      </c>
      <c r="N19" s="247">
        <v>6.3</v>
      </c>
      <c r="O19" s="248">
        <v>6.7</v>
      </c>
      <c r="P19" s="249">
        <f t="shared" si="1"/>
        <v>0</v>
      </c>
      <c r="Q19" s="252"/>
    </row>
    <row r="20" spans="1:17" ht="15.95" customHeight="1" x14ac:dyDescent="0.25">
      <c r="A20" s="244">
        <v>10</v>
      </c>
      <c r="B20" s="254"/>
      <c r="C20" s="255"/>
      <c r="D20" s="255"/>
      <c r="E20" s="255"/>
      <c r="F20" s="255"/>
      <c r="G20" s="255"/>
      <c r="H20" s="255"/>
      <c r="I20" s="255"/>
      <c r="J20" s="255"/>
      <c r="K20" s="245">
        <v>6.5</v>
      </c>
      <c r="L20" s="246"/>
      <c r="M20" s="246">
        <f t="shared" si="0"/>
        <v>0</v>
      </c>
      <c r="N20" s="247">
        <v>6.3</v>
      </c>
      <c r="O20" s="248">
        <v>6.7</v>
      </c>
      <c r="P20" s="249">
        <f t="shared" si="1"/>
        <v>0</v>
      </c>
      <c r="Q20" s="252"/>
    </row>
  </sheetData>
  <phoneticPr fontId="45"/>
  <pageMargins left="0.78700000000000003" right="0.78700000000000003" top="0.98399999999999999" bottom="0.98399999999999999" header="0.51200000000000001" footer="0.51200000000000001"/>
  <pageSetup paperSize="9" orientation="portrait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795BF-63DA-45C1-B374-C5F5E51B623F}">
  <sheetPr codeName="Sheet10"/>
  <dimension ref="A1:Q21"/>
  <sheetViews>
    <sheetView zoomScale="70" zoomScaleNormal="70" workbookViewId="0">
      <selection activeCell="L8" sqref="L8"/>
    </sheetView>
  </sheetViews>
  <sheetFormatPr defaultColWidth="9" defaultRowHeight="13.5" x14ac:dyDescent="0.15"/>
  <cols>
    <col min="1" max="1" width="3.75" style="11" customWidth="1"/>
    <col min="2" max="2" width="7.75" style="11" customWidth="1"/>
    <col min="3" max="3" width="9" style="11"/>
    <col min="4" max="4" width="8.75" style="11" customWidth="1"/>
    <col min="5" max="5" width="9.875" style="11" customWidth="1"/>
    <col min="6" max="7" width="8.75" style="11" customWidth="1"/>
    <col min="8" max="8" width="8.5" style="11" customWidth="1"/>
    <col min="9" max="9" width="8.625" style="11" customWidth="1"/>
    <col min="10" max="10" width="9.375" style="11" customWidth="1"/>
    <col min="11" max="11" width="6.875" style="11" customWidth="1"/>
    <col min="12" max="12" width="10.875" style="11" customWidth="1"/>
    <col min="13" max="13" width="8.625" style="11" customWidth="1"/>
    <col min="14" max="15" width="2.625" style="11" customWidth="1"/>
    <col min="16" max="16384" width="9" style="11"/>
  </cols>
  <sheetData>
    <row r="1" spans="1:17" ht="20.100000000000001" customHeight="1" x14ac:dyDescent="0.3">
      <c r="F1" s="32" t="s">
        <v>48</v>
      </c>
    </row>
    <row r="2" spans="1:17" ht="15.95" customHeight="1" x14ac:dyDescent="0.25">
      <c r="A2" s="31" t="s">
        <v>24</v>
      </c>
      <c r="B2" s="27" t="s">
        <v>25</v>
      </c>
      <c r="C2" s="27" t="s">
        <v>26</v>
      </c>
      <c r="D2" s="29" t="s">
        <v>27</v>
      </c>
      <c r="E2" s="30" t="s">
        <v>37</v>
      </c>
      <c r="F2" s="27" t="s">
        <v>28</v>
      </c>
      <c r="G2" s="28" t="s">
        <v>29</v>
      </c>
      <c r="H2" s="27" t="s">
        <v>30</v>
      </c>
      <c r="I2" s="27" t="s">
        <v>31</v>
      </c>
      <c r="J2" s="26" t="s">
        <v>32</v>
      </c>
      <c r="K2" s="25" t="s">
        <v>0</v>
      </c>
      <c r="L2" s="24" t="s">
        <v>52</v>
      </c>
      <c r="M2" s="23" t="s">
        <v>33</v>
      </c>
      <c r="N2" s="67" t="s">
        <v>34</v>
      </c>
      <c r="O2" s="66" t="s">
        <v>35</v>
      </c>
      <c r="P2" s="13" t="s">
        <v>120</v>
      </c>
    </row>
    <row r="3" spans="1:17" ht="15.95" customHeight="1" x14ac:dyDescent="0.25">
      <c r="A3" s="21">
        <v>5</v>
      </c>
      <c r="B3" s="256">
        <v>4.0883333333333338</v>
      </c>
      <c r="C3" s="256">
        <v>4.0042045454545434</v>
      </c>
      <c r="D3" s="90">
        <v>4.0672222222222203</v>
      </c>
      <c r="E3" s="90">
        <v>4.085</v>
      </c>
      <c r="F3" s="256">
        <v>4.03</v>
      </c>
      <c r="G3" s="256">
        <v>4.0780000000000003</v>
      </c>
      <c r="H3" s="256">
        <v>4.0999999999999996</v>
      </c>
      <c r="I3" s="256"/>
      <c r="J3" s="131"/>
      <c r="K3" s="22">
        <v>4.0999999999999996</v>
      </c>
      <c r="L3" s="35">
        <f>AVERAGE(B3:J3)</f>
        <v>4.0646800144300146</v>
      </c>
      <c r="M3" s="35">
        <f t="shared" ref="M3:M20" si="0">MAX(B3:J3)-MIN(B3:J3)</f>
        <v>9.5795454545456238E-2</v>
      </c>
      <c r="N3" s="65">
        <v>3.9</v>
      </c>
      <c r="O3" s="64">
        <v>4.3</v>
      </c>
      <c r="P3" s="15">
        <f>L3/L3*100</f>
        <v>100</v>
      </c>
    </row>
    <row r="4" spans="1:17" ht="15.95" customHeight="1" x14ac:dyDescent="0.25">
      <c r="A4" s="21">
        <v>6</v>
      </c>
      <c r="B4" s="256">
        <v>4.0990476190476199</v>
      </c>
      <c r="C4" s="256">
        <v>3.9971276595744683</v>
      </c>
      <c r="D4" s="90">
        <v>4.030666666666666</v>
      </c>
      <c r="E4" s="90">
        <v>4.0599999999999996</v>
      </c>
      <c r="F4" s="256">
        <v>4.0088749999999989</v>
      </c>
      <c r="G4" s="256">
        <v>4.0720000000000001</v>
      </c>
      <c r="H4" s="256">
        <v>4.1100000000000003</v>
      </c>
      <c r="I4" s="256">
        <v>4.09</v>
      </c>
      <c r="J4" s="256">
        <v>3.9736842105263159</v>
      </c>
      <c r="K4" s="22">
        <v>4.0999999999999996</v>
      </c>
      <c r="L4" s="35">
        <f>AVERAGE(B4:J4)</f>
        <v>4.0490445728683406</v>
      </c>
      <c r="M4" s="35">
        <f t="shared" si="0"/>
        <v>0.13631578947368439</v>
      </c>
      <c r="N4" s="65">
        <v>3.9</v>
      </c>
      <c r="O4" s="64">
        <v>4.3</v>
      </c>
      <c r="P4" s="15">
        <f>L4/L$3*100</f>
        <v>99.61533401138179</v>
      </c>
    </row>
    <row r="5" spans="1:17" ht="15.95" customHeight="1" x14ac:dyDescent="0.25">
      <c r="A5" s="21">
        <v>7</v>
      </c>
      <c r="B5" s="256">
        <v>4.1004545454545447</v>
      </c>
      <c r="C5" s="256">
        <v>4.0061999999999998</v>
      </c>
      <c r="D5" s="90">
        <v>3.9652631578947402</v>
      </c>
      <c r="E5" s="90">
        <v>4.1500000000000004</v>
      </c>
      <c r="F5" s="256">
        <v>3.9868333333333337</v>
      </c>
      <c r="G5" s="256">
        <v>4.0389999999999997</v>
      </c>
      <c r="H5" s="256">
        <v>4.0999999999999996</v>
      </c>
      <c r="I5" s="256">
        <v>4.09</v>
      </c>
      <c r="J5" s="256">
        <v>3.9666666666666663</v>
      </c>
      <c r="K5" s="22">
        <v>4.0999999999999996</v>
      </c>
      <c r="L5" s="35">
        <f>AVERAGE(B5:J5)</f>
        <v>4.044935300372142</v>
      </c>
      <c r="M5" s="35">
        <f t="shared" si="0"/>
        <v>0.1847368421052602</v>
      </c>
      <c r="N5" s="65">
        <v>3.9</v>
      </c>
      <c r="O5" s="64">
        <v>4.3</v>
      </c>
      <c r="P5" s="15">
        <f>L5/L$3*100</f>
        <v>99.514236939001918</v>
      </c>
    </row>
    <row r="6" spans="1:17" ht="15.95" customHeight="1" x14ac:dyDescent="0.25">
      <c r="A6" s="21">
        <v>8</v>
      </c>
      <c r="B6" s="256">
        <v>4.0865000000000009</v>
      </c>
      <c r="C6" s="256">
        <v>4.0213253012048193</v>
      </c>
      <c r="D6" s="90">
        <v>4.0164705882352898</v>
      </c>
      <c r="E6" s="275">
        <v>4.1379999999999999</v>
      </c>
      <c r="F6" s="256">
        <v>3.9912272727272735</v>
      </c>
      <c r="G6" s="256">
        <v>4.0380000000000003</v>
      </c>
      <c r="H6" s="256">
        <v>4.0999999999999996</v>
      </c>
      <c r="I6" s="256">
        <v>4.08</v>
      </c>
      <c r="J6" s="256">
        <v>4.0058823529411764</v>
      </c>
      <c r="K6" s="22">
        <v>4.0999999999999996</v>
      </c>
      <c r="L6" s="35">
        <f>AVERAGE(B6:J6)</f>
        <v>4.053045057234284</v>
      </c>
      <c r="M6" s="35">
        <f t="shared" si="0"/>
        <v>0.14677272727272639</v>
      </c>
      <c r="N6" s="65">
        <v>3.9</v>
      </c>
      <c r="O6" s="64">
        <v>4.3</v>
      </c>
      <c r="P6" s="15">
        <f t="shared" ref="P6:P20" si="1">L6/L$3*100</f>
        <v>99.713754658314429</v>
      </c>
    </row>
    <row r="7" spans="1:17" ht="15.95" customHeight="1" x14ac:dyDescent="0.25">
      <c r="A7" s="21">
        <v>9</v>
      </c>
      <c r="B7" s="256">
        <v>4.0934999999999997</v>
      </c>
      <c r="C7" s="256">
        <v>4.0353846153846149</v>
      </c>
      <c r="D7" s="90">
        <v>3.9912500000000004</v>
      </c>
      <c r="E7" s="90">
        <v>4.1070000000000002</v>
      </c>
      <c r="F7" s="256">
        <v>4.0838260869565222</v>
      </c>
      <c r="G7" s="256">
        <v>4.0469999999999997</v>
      </c>
      <c r="H7" s="256">
        <v>4.1100000000000003</v>
      </c>
      <c r="I7" s="256">
        <v>4.03</v>
      </c>
      <c r="J7" s="256">
        <v>4</v>
      </c>
      <c r="K7" s="22">
        <v>4.0999999999999996</v>
      </c>
      <c r="L7" s="35">
        <f>AVERAGE(B7:J7)</f>
        <v>4.0553289669267922</v>
      </c>
      <c r="M7" s="35">
        <f t="shared" si="0"/>
        <v>0.11874999999999991</v>
      </c>
      <c r="N7" s="65">
        <v>3.9</v>
      </c>
      <c r="O7" s="64">
        <v>4.3</v>
      </c>
      <c r="P7" s="15">
        <f t="shared" si="1"/>
        <v>99.769943821653243</v>
      </c>
    </row>
    <row r="8" spans="1:17" ht="15.95" customHeight="1" x14ac:dyDescent="0.25">
      <c r="A8" s="21">
        <v>10</v>
      </c>
      <c r="B8" s="131"/>
      <c r="C8" s="131"/>
      <c r="D8" s="134"/>
      <c r="E8" s="136"/>
      <c r="F8" s="131"/>
      <c r="G8" s="131"/>
      <c r="H8" s="131"/>
      <c r="I8" s="131"/>
      <c r="J8" s="131"/>
      <c r="K8" s="22">
        <v>4.0999999999999996</v>
      </c>
      <c r="L8" s="35"/>
      <c r="M8" s="35">
        <f t="shared" si="0"/>
        <v>0</v>
      </c>
      <c r="N8" s="65">
        <v>3.9</v>
      </c>
      <c r="O8" s="64">
        <v>4.3</v>
      </c>
      <c r="P8" s="15">
        <f t="shared" si="1"/>
        <v>0</v>
      </c>
    </row>
    <row r="9" spans="1:17" ht="15.95" customHeight="1" x14ac:dyDescent="0.25">
      <c r="A9" s="21">
        <v>11</v>
      </c>
      <c r="B9" s="36"/>
      <c r="C9" s="36"/>
      <c r="D9" s="35"/>
      <c r="E9" s="35"/>
      <c r="F9" s="36"/>
      <c r="G9" s="36"/>
      <c r="H9" s="36"/>
      <c r="I9" s="36"/>
      <c r="J9" s="36"/>
      <c r="K9" s="22">
        <v>4.0999999999999996</v>
      </c>
      <c r="L9" s="35"/>
      <c r="M9" s="35">
        <f t="shared" si="0"/>
        <v>0</v>
      </c>
      <c r="N9" s="65">
        <v>3.9</v>
      </c>
      <c r="O9" s="64">
        <v>4.3</v>
      </c>
      <c r="P9" s="15">
        <f t="shared" si="1"/>
        <v>0</v>
      </c>
    </row>
    <row r="10" spans="1:17" ht="15.95" customHeight="1" x14ac:dyDescent="0.25">
      <c r="A10" s="21">
        <v>12</v>
      </c>
      <c r="B10" s="36"/>
      <c r="C10" s="36"/>
      <c r="D10" s="35"/>
      <c r="E10" s="35"/>
      <c r="F10" s="36"/>
      <c r="G10" s="36"/>
      <c r="H10" s="36"/>
      <c r="I10" s="36"/>
      <c r="J10" s="36"/>
      <c r="K10" s="22">
        <v>4.0999999999999996</v>
      </c>
      <c r="L10" s="35"/>
      <c r="M10" s="35">
        <f t="shared" si="0"/>
        <v>0</v>
      </c>
      <c r="N10" s="65">
        <v>3.9</v>
      </c>
      <c r="O10" s="64">
        <v>4.3</v>
      </c>
      <c r="P10" s="15">
        <f t="shared" si="1"/>
        <v>0</v>
      </c>
    </row>
    <row r="11" spans="1:17" ht="15.95" customHeight="1" x14ac:dyDescent="0.25">
      <c r="A11" s="21">
        <v>1</v>
      </c>
      <c r="B11" s="36"/>
      <c r="C11" s="36"/>
      <c r="D11" s="35"/>
      <c r="E11" s="35"/>
      <c r="F11" s="36"/>
      <c r="G11" s="51"/>
      <c r="H11" s="36"/>
      <c r="I11" s="36"/>
      <c r="J11" s="36"/>
      <c r="K11" s="22">
        <v>4.0999999999999996</v>
      </c>
      <c r="L11" s="35"/>
      <c r="M11" s="35">
        <f t="shared" si="0"/>
        <v>0</v>
      </c>
      <c r="N11" s="65">
        <v>3.9</v>
      </c>
      <c r="O11" s="64">
        <v>4.3</v>
      </c>
      <c r="P11" s="15">
        <f t="shared" si="1"/>
        <v>0</v>
      </c>
    </row>
    <row r="12" spans="1:17" ht="15.95" customHeight="1" x14ac:dyDescent="0.25">
      <c r="A12" s="21">
        <v>2</v>
      </c>
      <c r="B12" s="36"/>
      <c r="C12" s="36"/>
      <c r="D12" s="35"/>
      <c r="E12" s="35"/>
      <c r="F12" s="36"/>
      <c r="G12" s="51"/>
      <c r="H12" s="36"/>
      <c r="I12" s="36"/>
      <c r="J12" s="36"/>
      <c r="K12" s="22">
        <v>4.0999999999999996</v>
      </c>
      <c r="L12" s="35"/>
      <c r="M12" s="35">
        <f t="shared" si="0"/>
        <v>0</v>
      </c>
      <c r="N12" s="65">
        <v>3.9</v>
      </c>
      <c r="O12" s="64">
        <v>4.3</v>
      </c>
      <c r="P12" s="15">
        <f t="shared" si="1"/>
        <v>0</v>
      </c>
    </row>
    <row r="13" spans="1:17" ht="15.95" customHeight="1" x14ac:dyDescent="0.25">
      <c r="A13" s="21">
        <v>3</v>
      </c>
      <c r="B13" s="36"/>
      <c r="C13" s="36"/>
      <c r="D13" s="35"/>
      <c r="E13" s="35"/>
      <c r="F13" s="36"/>
      <c r="G13" s="36"/>
      <c r="H13" s="36"/>
      <c r="I13" s="36"/>
      <c r="J13" s="36"/>
      <c r="K13" s="22">
        <v>4.0999999999999996</v>
      </c>
      <c r="L13" s="35"/>
      <c r="M13" s="35">
        <f t="shared" si="0"/>
        <v>0</v>
      </c>
      <c r="N13" s="65">
        <v>3.9</v>
      </c>
      <c r="O13" s="64">
        <v>4.3</v>
      </c>
      <c r="P13" s="15">
        <f t="shared" si="1"/>
        <v>0</v>
      </c>
    </row>
    <row r="14" spans="1:17" ht="15.95" customHeight="1" x14ac:dyDescent="0.25">
      <c r="A14" s="21">
        <v>4</v>
      </c>
      <c r="B14" s="36"/>
      <c r="C14" s="36"/>
      <c r="D14" s="35"/>
      <c r="E14" s="35"/>
      <c r="F14" s="51"/>
      <c r="G14" s="36"/>
      <c r="H14" s="36"/>
      <c r="I14" s="36"/>
      <c r="J14" s="36"/>
      <c r="K14" s="22">
        <v>4.0999999999999996</v>
      </c>
      <c r="L14" s="35"/>
      <c r="M14" s="35">
        <f t="shared" si="0"/>
        <v>0</v>
      </c>
      <c r="N14" s="65">
        <v>3.9</v>
      </c>
      <c r="O14" s="64">
        <v>4.3</v>
      </c>
      <c r="P14" s="15">
        <f t="shared" si="1"/>
        <v>0</v>
      </c>
    </row>
    <row r="15" spans="1:17" ht="15.95" customHeight="1" x14ac:dyDescent="0.25">
      <c r="A15" s="21">
        <v>5</v>
      </c>
      <c r="B15" s="36"/>
      <c r="C15" s="36"/>
      <c r="D15" s="35"/>
      <c r="E15" s="35"/>
      <c r="F15" s="36"/>
      <c r="G15" s="36"/>
      <c r="H15" s="36"/>
      <c r="I15" s="36"/>
      <c r="J15" s="36"/>
      <c r="K15" s="22">
        <v>4.0999999999999996</v>
      </c>
      <c r="L15" s="35"/>
      <c r="M15" s="35">
        <f t="shared" si="0"/>
        <v>0</v>
      </c>
      <c r="N15" s="65">
        <v>3.9</v>
      </c>
      <c r="O15" s="64">
        <v>4.3</v>
      </c>
      <c r="P15" s="15">
        <f t="shared" si="1"/>
        <v>0</v>
      </c>
      <c r="Q15" s="14"/>
    </row>
    <row r="16" spans="1:17" ht="15.95" customHeight="1" x14ac:dyDescent="0.25">
      <c r="A16" s="21">
        <v>6</v>
      </c>
      <c r="B16" s="36"/>
      <c r="C16" s="36"/>
      <c r="D16" s="37"/>
      <c r="E16" s="35"/>
      <c r="F16" s="36"/>
      <c r="G16" s="36"/>
      <c r="H16" s="36"/>
      <c r="I16" s="36"/>
      <c r="J16" s="36"/>
      <c r="K16" s="22">
        <v>4.0999999999999996</v>
      </c>
      <c r="L16" s="35"/>
      <c r="M16" s="35">
        <f t="shared" si="0"/>
        <v>0</v>
      </c>
      <c r="N16" s="65">
        <v>3.9</v>
      </c>
      <c r="O16" s="64">
        <v>4.3</v>
      </c>
      <c r="P16" s="15">
        <f t="shared" si="1"/>
        <v>0</v>
      </c>
      <c r="Q16" s="14"/>
    </row>
    <row r="17" spans="1:17" ht="15.95" customHeight="1" x14ac:dyDescent="0.25">
      <c r="A17" s="21">
        <v>7</v>
      </c>
      <c r="B17" s="36"/>
      <c r="C17" s="36"/>
      <c r="D17" s="37"/>
      <c r="E17" s="35"/>
      <c r="F17" s="36"/>
      <c r="G17" s="36"/>
      <c r="H17" s="36"/>
      <c r="I17" s="36"/>
      <c r="J17" s="36"/>
      <c r="K17" s="22">
        <v>4.0999999999999996</v>
      </c>
      <c r="L17" s="35"/>
      <c r="M17" s="35">
        <f t="shared" si="0"/>
        <v>0</v>
      </c>
      <c r="N17" s="65">
        <v>3.9</v>
      </c>
      <c r="O17" s="64">
        <v>4.3</v>
      </c>
      <c r="P17" s="15">
        <f t="shared" si="1"/>
        <v>0</v>
      </c>
      <c r="Q17" s="14"/>
    </row>
    <row r="18" spans="1:17" ht="15.95" customHeight="1" x14ac:dyDescent="0.25">
      <c r="A18" s="21">
        <v>8</v>
      </c>
      <c r="B18" s="20"/>
      <c r="C18" s="20"/>
      <c r="D18" s="20"/>
      <c r="E18" s="20"/>
      <c r="F18" s="20"/>
      <c r="G18" s="20"/>
      <c r="H18" s="20"/>
      <c r="I18" s="20"/>
      <c r="J18" s="20"/>
      <c r="K18" s="22">
        <v>4.0999999999999996</v>
      </c>
      <c r="L18" s="35"/>
      <c r="M18" s="35">
        <f t="shared" si="0"/>
        <v>0</v>
      </c>
      <c r="N18" s="65">
        <v>3.9</v>
      </c>
      <c r="O18" s="64">
        <v>4.3</v>
      </c>
      <c r="P18" s="15">
        <f t="shared" si="1"/>
        <v>0</v>
      </c>
      <c r="Q18" s="14"/>
    </row>
    <row r="19" spans="1:17" ht="15.95" customHeight="1" x14ac:dyDescent="0.25">
      <c r="A19" s="21">
        <v>9</v>
      </c>
      <c r="B19" s="20"/>
      <c r="C19" s="20"/>
      <c r="D19" s="20"/>
      <c r="E19" s="20"/>
      <c r="F19" s="20"/>
      <c r="G19" s="20"/>
      <c r="H19" s="20"/>
      <c r="I19" s="20"/>
      <c r="J19" s="20"/>
      <c r="K19" s="22">
        <v>4.0999999999999996</v>
      </c>
      <c r="L19" s="35"/>
      <c r="M19" s="35">
        <f t="shared" si="0"/>
        <v>0</v>
      </c>
      <c r="N19" s="65">
        <v>3.9</v>
      </c>
      <c r="O19" s="64">
        <v>4.3</v>
      </c>
      <c r="P19" s="15">
        <f t="shared" si="1"/>
        <v>0</v>
      </c>
      <c r="Q19" s="14"/>
    </row>
    <row r="20" spans="1:17" ht="15.95" customHeight="1" x14ac:dyDescent="0.25">
      <c r="A20" s="21">
        <v>10</v>
      </c>
      <c r="B20" s="20"/>
      <c r="C20" s="12"/>
      <c r="D20" s="12"/>
      <c r="E20" s="12"/>
      <c r="F20" s="12"/>
      <c r="G20" s="12"/>
      <c r="H20" s="12"/>
      <c r="I20" s="12"/>
      <c r="J20" s="12"/>
      <c r="K20" s="22">
        <v>4.0999999999999996</v>
      </c>
      <c r="L20" s="35"/>
      <c r="M20" s="35">
        <f t="shared" si="0"/>
        <v>0</v>
      </c>
      <c r="N20" s="65">
        <v>3.9</v>
      </c>
      <c r="O20" s="64">
        <v>4.3</v>
      </c>
      <c r="P20" s="15">
        <f t="shared" si="1"/>
        <v>0</v>
      </c>
      <c r="Q20" s="14"/>
    </row>
    <row r="21" spans="1:17" ht="19.5" x14ac:dyDescent="0.15">
      <c r="K21" s="22">
        <v>4.2</v>
      </c>
    </row>
  </sheetData>
  <phoneticPr fontId="21"/>
  <pageMargins left="0.78700000000000003" right="0.78700000000000003" top="0.98399999999999999" bottom="0.98399999999999999" header="0.51200000000000001" footer="0.51200000000000001"/>
  <pageSetup paperSize="9" orientation="portrait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0774A-DEBC-475F-BAD7-4EECEEB4A46E}">
  <sheetPr codeName="Sheet11"/>
  <dimension ref="A1:Q20"/>
  <sheetViews>
    <sheetView zoomScale="70" zoomScaleNormal="70" workbookViewId="0">
      <selection activeCell="L8" sqref="L8"/>
    </sheetView>
  </sheetViews>
  <sheetFormatPr defaultColWidth="9" defaultRowHeight="13.5" x14ac:dyDescent="0.15"/>
  <cols>
    <col min="1" max="1" width="3.75" style="11" customWidth="1"/>
    <col min="2" max="2" width="10.25" style="11" customWidth="1"/>
    <col min="3" max="3" width="12" style="11" customWidth="1"/>
    <col min="4" max="4" width="9.75" style="11" customWidth="1"/>
    <col min="5" max="5" width="10.5" style="11" customWidth="1"/>
    <col min="6" max="6" width="10.25" style="11" customWidth="1"/>
    <col min="7" max="7" width="9.875" style="11" customWidth="1"/>
    <col min="8" max="8" width="10.625" style="11" customWidth="1"/>
    <col min="9" max="9" width="9.875" style="11" customWidth="1"/>
    <col min="10" max="10" width="10.5" style="11" customWidth="1"/>
    <col min="11" max="11" width="8.375" style="39" customWidth="1"/>
    <col min="12" max="12" width="9.875" style="39" customWidth="1"/>
    <col min="13" max="13" width="10" style="39" customWidth="1"/>
    <col min="14" max="15" width="2.625" style="39" customWidth="1"/>
    <col min="16" max="16" width="10.125" style="11" customWidth="1"/>
    <col min="17" max="16384" width="9" style="11"/>
  </cols>
  <sheetData>
    <row r="1" spans="1:17" ht="20.100000000000001" customHeight="1" x14ac:dyDescent="0.3">
      <c r="F1" s="32" t="s">
        <v>8</v>
      </c>
    </row>
    <row r="2" spans="1:17" ht="16.5" x14ac:dyDescent="0.25">
      <c r="A2" s="31" t="s">
        <v>24</v>
      </c>
      <c r="B2" s="27" t="s">
        <v>25</v>
      </c>
      <c r="C2" s="27" t="s">
        <v>26</v>
      </c>
      <c r="D2" s="29" t="s">
        <v>27</v>
      </c>
      <c r="E2" s="30" t="s">
        <v>37</v>
      </c>
      <c r="F2" s="27" t="s">
        <v>28</v>
      </c>
      <c r="G2" s="28" t="s">
        <v>29</v>
      </c>
      <c r="H2" s="27" t="s">
        <v>30</v>
      </c>
      <c r="I2" s="27" t="s">
        <v>31</v>
      </c>
      <c r="J2" s="26" t="s">
        <v>32</v>
      </c>
      <c r="K2" s="25" t="s">
        <v>0</v>
      </c>
      <c r="L2" s="24" t="s">
        <v>52</v>
      </c>
      <c r="M2" s="23" t="s">
        <v>33</v>
      </c>
      <c r="N2" s="17" t="s">
        <v>34</v>
      </c>
      <c r="O2" s="16" t="s">
        <v>35</v>
      </c>
      <c r="P2" s="13" t="s">
        <v>120</v>
      </c>
    </row>
    <row r="3" spans="1:17" ht="15.95" customHeight="1" x14ac:dyDescent="0.25">
      <c r="A3" s="21">
        <v>5</v>
      </c>
      <c r="B3" s="265">
        <v>2.1044444444444448</v>
      </c>
      <c r="C3" s="265">
        <v>2.0502739726027404</v>
      </c>
      <c r="D3" s="266">
        <v>2.16313333333333</v>
      </c>
      <c r="E3" s="266">
        <v>2.0449999999999999</v>
      </c>
      <c r="F3" s="265">
        <v>2.1390000000000002</v>
      </c>
      <c r="G3" s="265">
        <v>2.1160000000000001</v>
      </c>
      <c r="H3" s="265">
        <v>2.11</v>
      </c>
      <c r="I3" s="265"/>
      <c r="J3" s="132"/>
      <c r="K3" s="36">
        <v>2.11</v>
      </c>
      <c r="L3" s="68">
        <f>AVERAGE(B3:J3)</f>
        <v>2.1039788214829303</v>
      </c>
      <c r="M3" s="68">
        <f t="shared" ref="M3:M20" si="0">MAX(B3:J3)-MIN(B3:J3)</f>
        <v>0.11813333333333009</v>
      </c>
      <c r="N3" s="17">
        <v>1.91</v>
      </c>
      <c r="O3" s="16">
        <v>2.31</v>
      </c>
      <c r="P3" s="15">
        <f>L3/L3*100</f>
        <v>100</v>
      </c>
    </row>
    <row r="4" spans="1:17" ht="15.95" customHeight="1" x14ac:dyDescent="0.25">
      <c r="A4" s="21">
        <v>6</v>
      </c>
      <c r="B4" s="265">
        <v>2.1019047619047622</v>
      </c>
      <c r="C4" s="265">
        <v>2.0721951219512196</v>
      </c>
      <c r="D4" s="266">
        <v>2.1390000000000002</v>
      </c>
      <c r="E4" s="266">
        <v>1.9850000000000001</v>
      </c>
      <c r="F4" s="265">
        <v>2.0964166666666668</v>
      </c>
      <c r="G4" s="265">
        <v>2.1480000000000001</v>
      </c>
      <c r="H4" s="265">
        <v>2.11</v>
      </c>
      <c r="I4" s="265">
        <v>2.11</v>
      </c>
      <c r="J4" s="265">
        <v>2.1451052631578946</v>
      </c>
      <c r="K4" s="36">
        <v>2.11</v>
      </c>
      <c r="L4" s="68">
        <f>AVERAGE(B4:J4)</f>
        <v>2.1008468681867267</v>
      </c>
      <c r="M4" s="68">
        <f t="shared" si="0"/>
        <v>0.16300000000000003</v>
      </c>
      <c r="N4" s="17">
        <v>1.91</v>
      </c>
      <c r="O4" s="16">
        <v>2.31</v>
      </c>
      <c r="P4" s="15">
        <f>L4/L$3*100</f>
        <v>99.851141405786763</v>
      </c>
    </row>
    <row r="5" spans="1:17" ht="15.95" customHeight="1" x14ac:dyDescent="0.25">
      <c r="A5" s="21">
        <v>7</v>
      </c>
      <c r="B5" s="265">
        <v>2.0877272727272724</v>
      </c>
      <c r="C5" s="265">
        <v>2.0478494623655923</v>
      </c>
      <c r="D5" s="266">
        <v>2.1409473684210498</v>
      </c>
      <c r="E5" s="266">
        <v>2.008</v>
      </c>
      <c r="F5" s="265">
        <v>2.0774583333333334</v>
      </c>
      <c r="G5" s="265">
        <v>2.1339999999999999</v>
      </c>
      <c r="H5" s="265">
        <v>2.1</v>
      </c>
      <c r="I5" s="265">
        <v>2.09</v>
      </c>
      <c r="J5" s="265">
        <v>2.1646000000000005</v>
      </c>
      <c r="K5" s="36">
        <v>2.11</v>
      </c>
      <c r="L5" s="68">
        <f>AVERAGE(B5:J5)</f>
        <v>2.0945091596496943</v>
      </c>
      <c r="M5" s="68">
        <f t="shared" si="0"/>
        <v>0.15660000000000052</v>
      </c>
      <c r="N5" s="17">
        <v>1.91</v>
      </c>
      <c r="O5" s="16">
        <v>2.31</v>
      </c>
      <c r="P5" s="15">
        <f>L5/L$3*100</f>
        <v>99.549916485064159</v>
      </c>
    </row>
    <row r="6" spans="1:17" ht="15.95" customHeight="1" x14ac:dyDescent="0.25">
      <c r="A6" s="21">
        <v>8</v>
      </c>
      <c r="B6" s="265">
        <v>2.0880000000000001</v>
      </c>
      <c r="C6" s="265">
        <v>2.1133333333333346</v>
      </c>
      <c r="D6" s="266">
        <v>2.12825</v>
      </c>
      <c r="E6" s="279">
        <v>2.0230000000000001</v>
      </c>
      <c r="F6" s="265">
        <v>2.0790833333333336</v>
      </c>
      <c r="G6" s="265">
        <v>2.1190000000000002</v>
      </c>
      <c r="H6" s="265">
        <v>2.09</v>
      </c>
      <c r="I6" s="265">
        <v>2.08</v>
      </c>
      <c r="J6" s="265">
        <v>2.125111111111111</v>
      </c>
      <c r="K6" s="36">
        <v>2.11</v>
      </c>
      <c r="L6" s="68">
        <f>AVERAGE(B6:J6)</f>
        <v>2.093975308641975</v>
      </c>
      <c r="M6" s="68">
        <f t="shared" si="0"/>
        <v>0.10524999999999984</v>
      </c>
      <c r="N6" s="17">
        <v>1.91</v>
      </c>
      <c r="O6" s="16">
        <v>2.31</v>
      </c>
      <c r="P6" s="15">
        <f t="shared" ref="P6:P20" si="1">L6/L$3*100</f>
        <v>99.524543082904955</v>
      </c>
    </row>
    <row r="7" spans="1:17" ht="15.95" customHeight="1" x14ac:dyDescent="0.25">
      <c r="A7" s="21">
        <v>9</v>
      </c>
      <c r="B7" s="265">
        <v>2.1030000000000002</v>
      </c>
      <c r="C7" s="265">
        <v>2.1182142857142856</v>
      </c>
      <c r="D7" s="266">
        <v>2.1204615384615386</v>
      </c>
      <c r="E7" s="266">
        <v>2.0670000000000002</v>
      </c>
      <c r="F7" s="265">
        <v>2.1276086956521731</v>
      </c>
      <c r="G7" s="265">
        <v>2.1160000000000001</v>
      </c>
      <c r="H7" s="265">
        <v>2.09</v>
      </c>
      <c r="I7" s="265">
        <v>2.09</v>
      </c>
      <c r="J7" s="265">
        <v>2.0626923076923074</v>
      </c>
      <c r="K7" s="36">
        <v>2.11</v>
      </c>
      <c r="L7" s="68">
        <f>AVERAGE(B7:J7)</f>
        <v>2.0994418697244779</v>
      </c>
      <c r="M7" s="68">
        <f t="shared" si="0"/>
        <v>6.4916387959865762E-2</v>
      </c>
      <c r="N7" s="17">
        <v>1.91</v>
      </c>
      <c r="O7" s="16">
        <v>2.31</v>
      </c>
      <c r="P7" s="15">
        <f t="shared" si="1"/>
        <v>99.784363240155869</v>
      </c>
    </row>
    <row r="8" spans="1:17" ht="15.95" customHeight="1" x14ac:dyDescent="0.25">
      <c r="A8" s="21">
        <v>10</v>
      </c>
      <c r="B8" s="132"/>
      <c r="C8" s="132"/>
      <c r="D8" s="135"/>
      <c r="E8" s="135"/>
      <c r="F8" s="132"/>
      <c r="G8" s="132"/>
      <c r="H8" s="132"/>
      <c r="I8" s="132"/>
      <c r="J8" s="132"/>
      <c r="K8" s="36">
        <v>2.11</v>
      </c>
      <c r="L8" s="68"/>
      <c r="M8" s="68">
        <f t="shared" si="0"/>
        <v>0</v>
      </c>
      <c r="N8" s="17">
        <v>1.91</v>
      </c>
      <c r="O8" s="16">
        <v>2.31</v>
      </c>
      <c r="P8" s="15">
        <f t="shared" si="1"/>
        <v>0</v>
      </c>
    </row>
    <row r="9" spans="1:17" ht="15.95" customHeight="1" x14ac:dyDescent="0.25">
      <c r="A9" s="21">
        <v>11</v>
      </c>
      <c r="B9" s="69"/>
      <c r="C9" s="69"/>
      <c r="D9" s="68"/>
      <c r="E9" s="68"/>
      <c r="F9" s="69"/>
      <c r="G9" s="69"/>
      <c r="H9" s="69"/>
      <c r="I9" s="69"/>
      <c r="J9" s="69"/>
      <c r="K9" s="36">
        <v>2.11</v>
      </c>
      <c r="L9" s="68"/>
      <c r="M9" s="68">
        <f t="shared" si="0"/>
        <v>0</v>
      </c>
      <c r="N9" s="17">
        <v>1.91</v>
      </c>
      <c r="O9" s="16">
        <v>2.31</v>
      </c>
      <c r="P9" s="15">
        <f t="shared" si="1"/>
        <v>0</v>
      </c>
    </row>
    <row r="10" spans="1:17" ht="15.95" customHeight="1" x14ac:dyDescent="0.25">
      <c r="A10" s="21">
        <v>12</v>
      </c>
      <c r="B10" s="69"/>
      <c r="C10" s="69"/>
      <c r="D10" s="68"/>
      <c r="E10" s="68"/>
      <c r="F10" s="69"/>
      <c r="G10" s="69"/>
      <c r="H10" s="69"/>
      <c r="I10" s="69"/>
      <c r="J10" s="69"/>
      <c r="K10" s="36">
        <v>2.11</v>
      </c>
      <c r="L10" s="68"/>
      <c r="M10" s="68">
        <f t="shared" si="0"/>
        <v>0</v>
      </c>
      <c r="N10" s="17">
        <v>1.91</v>
      </c>
      <c r="O10" s="16">
        <v>2.31</v>
      </c>
      <c r="P10" s="15">
        <f t="shared" si="1"/>
        <v>0</v>
      </c>
    </row>
    <row r="11" spans="1:17" ht="15.95" customHeight="1" x14ac:dyDescent="0.25">
      <c r="A11" s="21">
        <v>1</v>
      </c>
      <c r="B11" s="69"/>
      <c r="C11" s="69"/>
      <c r="D11" s="68"/>
      <c r="E11" s="68"/>
      <c r="F11" s="69"/>
      <c r="G11" s="69"/>
      <c r="H11" s="69"/>
      <c r="I11" s="69"/>
      <c r="J11" s="69"/>
      <c r="K11" s="36">
        <v>2.11</v>
      </c>
      <c r="L11" s="68"/>
      <c r="M11" s="68">
        <f t="shared" si="0"/>
        <v>0</v>
      </c>
      <c r="N11" s="17">
        <v>1.91</v>
      </c>
      <c r="O11" s="16">
        <v>2.31</v>
      </c>
      <c r="P11" s="15">
        <f t="shared" si="1"/>
        <v>0</v>
      </c>
    </row>
    <row r="12" spans="1:17" ht="15.95" customHeight="1" x14ac:dyDescent="0.25">
      <c r="A12" s="21">
        <v>2</v>
      </c>
      <c r="B12" s="69"/>
      <c r="C12" s="69"/>
      <c r="D12" s="68"/>
      <c r="E12" s="68"/>
      <c r="F12" s="69"/>
      <c r="G12" s="69"/>
      <c r="H12" s="69"/>
      <c r="I12" s="69"/>
      <c r="J12" s="69"/>
      <c r="K12" s="36">
        <v>2.11</v>
      </c>
      <c r="L12" s="68"/>
      <c r="M12" s="68">
        <f t="shared" si="0"/>
        <v>0</v>
      </c>
      <c r="N12" s="17">
        <v>1.91</v>
      </c>
      <c r="O12" s="16">
        <v>2.31</v>
      </c>
      <c r="P12" s="15">
        <f t="shared" si="1"/>
        <v>0</v>
      </c>
    </row>
    <row r="13" spans="1:17" ht="15.95" customHeight="1" x14ac:dyDescent="0.25">
      <c r="A13" s="21">
        <v>3</v>
      </c>
      <c r="B13" s="69"/>
      <c r="C13" s="69"/>
      <c r="D13" s="68"/>
      <c r="E13" s="68"/>
      <c r="F13" s="69"/>
      <c r="G13" s="69"/>
      <c r="H13" s="69"/>
      <c r="I13" s="69"/>
      <c r="J13" s="69"/>
      <c r="K13" s="36">
        <v>2.11</v>
      </c>
      <c r="L13" s="68"/>
      <c r="M13" s="68">
        <f t="shared" si="0"/>
        <v>0</v>
      </c>
      <c r="N13" s="17">
        <v>1.91</v>
      </c>
      <c r="O13" s="16">
        <v>2.31</v>
      </c>
      <c r="P13" s="15">
        <f t="shared" si="1"/>
        <v>0</v>
      </c>
    </row>
    <row r="14" spans="1:17" ht="15.95" customHeight="1" x14ac:dyDescent="0.25">
      <c r="A14" s="21">
        <v>4</v>
      </c>
      <c r="B14" s="69"/>
      <c r="C14" s="69"/>
      <c r="D14" s="68"/>
      <c r="E14" s="68"/>
      <c r="F14" s="71"/>
      <c r="G14" s="69"/>
      <c r="H14" s="69"/>
      <c r="I14" s="69"/>
      <c r="J14" s="69"/>
      <c r="K14" s="36">
        <v>2.11</v>
      </c>
      <c r="L14" s="68"/>
      <c r="M14" s="68">
        <f t="shared" si="0"/>
        <v>0</v>
      </c>
      <c r="N14" s="17">
        <v>1.91</v>
      </c>
      <c r="O14" s="16">
        <v>2.31</v>
      </c>
      <c r="P14" s="15">
        <f t="shared" si="1"/>
        <v>0</v>
      </c>
    </row>
    <row r="15" spans="1:17" ht="15.95" customHeight="1" x14ac:dyDescent="0.25">
      <c r="A15" s="21">
        <v>5</v>
      </c>
      <c r="B15" s="69"/>
      <c r="C15" s="69"/>
      <c r="D15" s="68"/>
      <c r="E15" s="68"/>
      <c r="F15" s="69"/>
      <c r="G15" s="69"/>
      <c r="H15" s="69"/>
      <c r="I15" s="69"/>
      <c r="J15" s="69"/>
      <c r="K15" s="36">
        <v>2.11</v>
      </c>
      <c r="L15" s="68"/>
      <c r="M15" s="68">
        <f t="shared" si="0"/>
        <v>0</v>
      </c>
      <c r="N15" s="17">
        <v>1.91</v>
      </c>
      <c r="O15" s="16">
        <v>2.31</v>
      </c>
      <c r="P15" s="15">
        <f t="shared" si="1"/>
        <v>0</v>
      </c>
      <c r="Q15" s="14"/>
    </row>
    <row r="16" spans="1:17" ht="15.95" customHeight="1" x14ac:dyDescent="0.25">
      <c r="A16" s="21">
        <v>6</v>
      </c>
      <c r="B16" s="70"/>
      <c r="C16" s="69"/>
      <c r="D16" s="68"/>
      <c r="E16" s="68"/>
      <c r="F16" s="69"/>
      <c r="G16" s="69"/>
      <c r="H16" s="69"/>
      <c r="I16" s="69"/>
      <c r="J16" s="69"/>
      <c r="K16" s="36">
        <v>2.11</v>
      </c>
      <c r="L16" s="68"/>
      <c r="M16" s="68">
        <f t="shared" si="0"/>
        <v>0</v>
      </c>
      <c r="N16" s="17">
        <v>1.91</v>
      </c>
      <c r="O16" s="16">
        <v>2.31</v>
      </c>
      <c r="P16" s="15">
        <f t="shared" si="1"/>
        <v>0</v>
      </c>
      <c r="Q16" s="14"/>
    </row>
    <row r="17" spans="1:17" ht="15.95" customHeight="1" x14ac:dyDescent="0.25">
      <c r="A17" s="21">
        <v>7</v>
      </c>
      <c r="B17" s="70"/>
      <c r="C17" s="69"/>
      <c r="D17" s="68"/>
      <c r="E17" s="68"/>
      <c r="F17" s="69"/>
      <c r="G17" s="69"/>
      <c r="H17" s="69"/>
      <c r="I17" s="69"/>
      <c r="J17" s="69"/>
      <c r="K17" s="36">
        <v>2.11</v>
      </c>
      <c r="L17" s="68"/>
      <c r="M17" s="68">
        <f t="shared" si="0"/>
        <v>0</v>
      </c>
      <c r="N17" s="17">
        <v>1.91</v>
      </c>
      <c r="O17" s="16">
        <v>2.31</v>
      </c>
      <c r="P17" s="15">
        <f t="shared" si="1"/>
        <v>0</v>
      </c>
      <c r="Q17" s="14"/>
    </row>
    <row r="18" spans="1:17" ht="15.95" customHeight="1" x14ac:dyDescent="0.25">
      <c r="A18" s="21">
        <v>8</v>
      </c>
      <c r="B18" s="20"/>
      <c r="C18" s="20"/>
      <c r="D18" s="20"/>
      <c r="E18" s="20"/>
      <c r="F18" s="20"/>
      <c r="G18" s="20"/>
      <c r="H18" s="20"/>
      <c r="I18" s="20"/>
      <c r="J18" s="20"/>
      <c r="K18" s="36">
        <v>2.11</v>
      </c>
      <c r="L18" s="68"/>
      <c r="M18" s="68">
        <f t="shared" si="0"/>
        <v>0</v>
      </c>
      <c r="N18" s="17">
        <v>1.91</v>
      </c>
      <c r="O18" s="16">
        <v>2.31</v>
      </c>
      <c r="P18" s="15">
        <f t="shared" si="1"/>
        <v>0</v>
      </c>
      <c r="Q18" s="14"/>
    </row>
    <row r="19" spans="1:17" ht="15.95" customHeight="1" x14ac:dyDescent="0.25">
      <c r="A19" s="21">
        <v>9</v>
      </c>
      <c r="B19" s="20"/>
      <c r="C19" s="20"/>
      <c r="D19" s="20"/>
      <c r="E19" s="20"/>
      <c r="F19" s="20"/>
      <c r="G19" s="20"/>
      <c r="H19" s="20"/>
      <c r="I19" s="20"/>
      <c r="J19" s="20"/>
      <c r="K19" s="36">
        <v>2.11</v>
      </c>
      <c r="L19" s="68"/>
      <c r="M19" s="68">
        <f t="shared" si="0"/>
        <v>0</v>
      </c>
      <c r="N19" s="17">
        <v>1.91</v>
      </c>
      <c r="O19" s="16">
        <v>2.31</v>
      </c>
      <c r="P19" s="15">
        <f t="shared" si="1"/>
        <v>0</v>
      </c>
      <c r="Q19" s="14"/>
    </row>
    <row r="20" spans="1:17" ht="15.95" customHeight="1" x14ac:dyDescent="0.25">
      <c r="A20" s="21">
        <v>10</v>
      </c>
      <c r="B20" s="20"/>
      <c r="C20" s="12"/>
      <c r="D20" s="12"/>
      <c r="E20" s="12"/>
      <c r="F20" s="12"/>
      <c r="G20" s="12"/>
      <c r="H20" s="12"/>
      <c r="I20" s="12"/>
      <c r="J20" s="12"/>
      <c r="K20" s="36">
        <v>2.11</v>
      </c>
      <c r="L20" s="68"/>
      <c r="M20" s="68">
        <f t="shared" si="0"/>
        <v>0</v>
      </c>
      <c r="N20" s="17">
        <v>1.91</v>
      </c>
      <c r="O20" s="16">
        <v>2.31</v>
      </c>
      <c r="P20" s="15">
        <f t="shared" si="1"/>
        <v>0</v>
      </c>
      <c r="Q20" s="14"/>
    </row>
  </sheetData>
  <phoneticPr fontId="21"/>
  <pageMargins left="0.78700000000000003" right="0.78700000000000003" top="0.98399999999999999" bottom="0.98399999999999999" header="0.51200000000000001" footer="0.51200000000000001"/>
  <pageSetup paperSize="9" orientation="portrait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9A2DD-7A4C-433F-B3FB-CC2B5CF2DB19}">
  <sheetPr codeName="Sheet12"/>
  <dimension ref="A1:Q20"/>
  <sheetViews>
    <sheetView zoomScale="70" zoomScaleNormal="70" workbookViewId="0">
      <selection activeCell="L8" sqref="L8"/>
    </sheetView>
  </sheetViews>
  <sheetFormatPr defaultColWidth="9" defaultRowHeight="13.5" x14ac:dyDescent="0.15"/>
  <cols>
    <col min="1" max="1" width="3.75" style="11" customWidth="1"/>
    <col min="2" max="2" width="8.375" style="11" customWidth="1"/>
    <col min="3" max="3" width="9" style="11"/>
    <col min="4" max="4" width="8.75" style="11" customWidth="1"/>
    <col min="5" max="5" width="9.25" style="11" customWidth="1"/>
    <col min="6" max="7" width="8.75" style="11" customWidth="1"/>
    <col min="8" max="8" width="9.25" style="11" customWidth="1"/>
    <col min="9" max="9" width="8.625" style="11" customWidth="1"/>
    <col min="10" max="10" width="9.375" style="11" customWidth="1"/>
    <col min="11" max="11" width="6.875" style="11" customWidth="1"/>
    <col min="12" max="12" width="9.75" style="11" customWidth="1"/>
    <col min="13" max="13" width="8.5" style="11" customWidth="1"/>
    <col min="14" max="15" width="2.625" style="11" customWidth="1"/>
    <col min="16" max="16" width="10.125" style="11" customWidth="1"/>
    <col min="17" max="16384" width="9" style="11"/>
  </cols>
  <sheetData>
    <row r="1" spans="1:17" ht="20.100000000000001" customHeight="1" x14ac:dyDescent="0.3">
      <c r="F1" s="32" t="s">
        <v>9</v>
      </c>
    </row>
    <row r="2" spans="1:17" ht="16.5" customHeight="1" x14ac:dyDescent="0.25">
      <c r="A2" s="31" t="s">
        <v>24</v>
      </c>
      <c r="B2" s="27" t="s">
        <v>25</v>
      </c>
      <c r="C2" s="27" t="s">
        <v>26</v>
      </c>
      <c r="D2" s="29" t="s">
        <v>27</v>
      </c>
      <c r="E2" s="30" t="s">
        <v>37</v>
      </c>
      <c r="F2" s="27" t="s">
        <v>28</v>
      </c>
      <c r="G2" s="28" t="s">
        <v>29</v>
      </c>
      <c r="H2" s="27" t="s">
        <v>30</v>
      </c>
      <c r="I2" s="27" t="s">
        <v>31</v>
      </c>
      <c r="J2" s="26" t="s">
        <v>32</v>
      </c>
      <c r="K2" s="25" t="s">
        <v>0</v>
      </c>
      <c r="L2" s="24" t="s">
        <v>52</v>
      </c>
      <c r="M2" s="23" t="s">
        <v>33</v>
      </c>
      <c r="N2" s="17" t="s">
        <v>34</v>
      </c>
      <c r="O2" s="16" t="s">
        <v>35</v>
      </c>
      <c r="P2" s="13" t="s">
        <v>120</v>
      </c>
    </row>
    <row r="3" spans="1:17" ht="15.95" customHeight="1" x14ac:dyDescent="0.25">
      <c r="A3" s="21">
        <v>5</v>
      </c>
      <c r="B3" s="256">
        <v>6.7777777777777768</v>
      </c>
      <c r="C3" s="256">
        <v>6.8263380281690162</v>
      </c>
      <c r="D3" s="90">
        <v>6.8789473684210503</v>
      </c>
      <c r="E3" s="90">
        <v>6.7050000000000001</v>
      </c>
      <c r="F3" s="256">
        <v>6.8224999999999998</v>
      </c>
      <c r="G3" s="256">
        <v>6.68</v>
      </c>
      <c r="H3" s="256">
        <v>6.74</v>
      </c>
      <c r="I3" s="256"/>
      <c r="J3" s="131"/>
      <c r="K3" s="18">
        <v>6.8</v>
      </c>
      <c r="L3" s="35">
        <f>AVERAGE(B3:J3)</f>
        <v>6.7757947391954056</v>
      </c>
      <c r="M3" s="35">
        <f t="shared" ref="M3:M20" si="0">MAX(B3:J3)-MIN(B3:J3)</f>
        <v>0.19894736842105054</v>
      </c>
      <c r="N3" s="50">
        <v>6.5</v>
      </c>
      <c r="O3" s="16">
        <v>7.1</v>
      </c>
      <c r="P3" s="15">
        <f>L3/L3*100</f>
        <v>100</v>
      </c>
    </row>
    <row r="4" spans="1:17" ht="15.95" customHeight="1" x14ac:dyDescent="0.25">
      <c r="A4" s="21">
        <v>6</v>
      </c>
      <c r="B4" s="256">
        <v>6.7999999999999989</v>
      </c>
      <c r="C4" s="256">
        <v>6.8118292682926809</v>
      </c>
      <c r="D4" s="90">
        <v>6.8263157894736839</v>
      </c>
      <c r="E4" s="90">
        <v>6.7160000000000002</v>
      </c>
      <c r="F4" s="256">
        <v>6.8154166666666676</v>
      </c>
      <c r="G4" s="256">
        <v>6.7969999999999997</v>
      </c>
      <c r="H4" s="256">
        <v>6.71</v>
      </c>
      <c r="I4" s="256">
        <v>6.95</v>
      </c>
      <c r="J4" s="256">
        <v>6.9555555555555575</v>
      </c>
      <c r="K4" s="18">
        <v>6.8</v>
      </c>
      <c r="L4" s="35">
        <f>AVERAGE(B4:J4)</f>
        <v>6.8202352533320658</v>
      </c>
      <c r="M4" s="35">
        <f t="shared" si="0"/>
        <v>0.24555555555555753</v>
      </c>
      <c r="N4" s="50">
        <v>6.5</v>
      </c>
      <c r="O4" s="16">
        <v>7.1</v>
      </c>
      <c r="P4" s="15">
        <f>L4/L$3*100</f>
        <v>100.65587161133422</v>
      </c>
    </row>
    <row r="5" spans="1:17" ht="15.95" customHeight="1" x14ac:dyDescent="0.25">
      <c r="A5" s="21">
        <v>7</v>
      </c>
      <c r="B5" s="256">
        <v>6.7772727272727273</v>
      </c>
      <c r="C5" s="256">
        <v>6.8327472527472537</v>
      </c>
      <c r="D5" s="90">
        <v>6.89047619047619</v>
      </c>
      <c r="E5" s="90">
        <v>6.7370000000000001</v>
      </c>
      <c r="F5" s="256">
        <v>6.8108333333333348</v>
      </c>
      <c r="G5" s="256">
        <v>6.7960000000000003</v>
      </c>
      <c r="H5" s="256">
        <v>6.68</v>
      </c>
      <c r="I5" s="256">
        <v>6.93</v>
      </c>
      <c r="J5" s="256">
        <v>6.98</v>
      </c>
      <c r="K5" s="18">
        <v>6.8</v>
      </c>
      <c r="L5" s="35">
        <f>AVERAGE(B5:J5)</f>
        <v>6.8260366115366118</v>
      </c>
      <c r="M5" s="35">
        <f t="shared" si="0"/>
        <v>0.30000000000000071</v>
      </c>
      <c r="N5" s="50">
        <v>6.5</v>
      </c>
      <c r="O5" s="16">
        <v>7.1</v>
      </c>
      <c r="P5" s="15">
        <f>L5/L$3*100</f>
        <v>100.74149047122954</v>
      </c>
    </row>
    <row r="6" spans="1:17" ht="15.95" customHeight="1" x14ac:dyDescent="0.25">
      <c r="A6" s="21">
        <v>8</v>
      </c>
      <c r="B6" s="256">
        <v>6.7799999999999994</v>
      </c>
      <c r="C6" s="256">
        <v>6.7884269662921355</v>
      </c>
      <c r="D6" s="90">
        <v>6.89047619047619</v>
      </c>
      <c r="E6" s="275">
        <v>6.7279999999999998</v>
      </c>
      <c r="F6" s="256">
        <v>6.7995833333333344</v>
      </c>
      <c r="G6" s="256">
        <v>6.7949999999999999</v>
      </c>
      <c r="H6" s="256">
        <v>6.66</v>
      </c>
      <c r="I6" s="256">
        <v>6.96</v>
      </c>
      <c r="J6" s="256">
        <v>6.9941176470588227</v>
      </c>
      <c r="K6" s="18">
        <v>6.8</v>
      </c>
      <c r="L6" s="35">
        <f>AVERAGE(B6:J6)</f>
        <v>6.821733793017831</v>
      </c>
      <c r="M6" s="35">
        <f t="shared" si="0"/>
        <v>0.33411764705882252</v>
      </c>
      <c r="N6" s="50">
        <v>6.5</v>
      </c>
      <c r="O6" s="16">
        <v>7.1</v>
      </c>
      <c r="P6" s="15">
        <f t="shared" ref="P6:P20" si="1">L6/L$3*100</f>
        <v>100.67798768396399</v>
      </c>
    </row>
    <row r="7" spans="1:17" ht="15.95" customHeight="1" x14ac:dyDescent="0.25">
      <c r="A7" s="21">
        <v>9</v>
      </c>
      <c r="B7" s="256">
        <v>6.7849999999999993</v>
      </c>
      <c r="C7" s="256">
        <v>6.741222222222226</v>
      </c>
      <c r="D7" s="90">
        <v>6.8875000000000011</v>
      </c>
      <c r="E7" s="90">
        <v>6.6929999999999996</v>
      </c>
      <c r="F7" s="256">
        <v>6.7908695652173909</v>
      </c>
      <c r="G7" s="256">
        <v>6.8410000000000002</v>
      </c>
      <c r="H7" s="256">
        <v>6.7</v>
      </c>
      <c r="I7" s="256">
        <v>6.9</v>
      </c>
      <c r="J7" s="256">
        <v>6.9923076923076923</v>
      </c>
      <c r="K7" s="18">
        <v>6.8</v>
      </c>
      <c r="L7" s="35">
        <f>AVERAGE(B7:J7)</f>
        <v>6.8145443866385902</v>
      </c>
      <c r="M7" s="35">
        <f t="shared" si="0"/>
        <v>0.29930769230769272</v>
      </c>
      <c r="N7" s="50">
        <v>6.5</v>
      </c>
      <c r="O7" s="16">
        <v>7.1</v>
      </c>
      <c r="P7" s="15">
        <f t="shared" si="1"/>
        <v>100.57188343116465</v>
      </c>
    </row>
    <row r="8" spans="1:17" ht="15.95" customHeight="1" x14ac:dyDescent="0.25">
      <c r="A8" s="21">
        <v>10</v>
      </c>
      <c r="B8" s="131"/>
      <c r="C8" s="131"/>
      <c r="D8" s="134"/>
      <c r="E8" s="136"/>
      <c r="F8" s="131"/>
      <c r="G8" s="131"/>
      <c r="H8" s="131"/>
      <c r="I8" s="131"/>
      <c r="J8" s="131"/>
      <c r="K8" s="18">
        <v>6.8</v>
      </c>
      <c r="L8" s="35"/>
      <c r="M8" s="35">
        <f t="shared" si="0"/>
        <v>0</v>
      </c>
      <c r="N8" s="50">
        <v>6.5</v>
      </c>
      <c r="O8" s="16">
        <v>7.1</v>
      </c>
      <c r="P8" s="15">
        <f t="shared" si="1"/>
        <v>0</v>
      </c>
    </row>
    <row r="9" spans="1:17" ht="15.95" customHeight="1" x14ac:dyDescent="0.25">
      <c r="A9" s="21">
        <v>11</v>
      </c>
      <c r="B9" s="36"/>
      <c r="C9" s="36"/>
      <c r="D9" s="35"/>
      <c r="E9" s="35"/>
      <c r="F9" s="36"/>
      <c r="G9" s="36"/>
      <c r="H9" s="36"/>
      <c r="I9" s="36"/>
      <c r="J9" s="36"/>
      <c r="K9" s="18">
        <v>6.8</v>
      </c>
      <c r="L9" s="35"/>
      <c r="M9" s="35">
        <f t="shared" si="0"/>
        <v>0</v>
      </c>
      <c r="N9" s="50">
        <v>6.5</v>
      </c>
      <c r="O9" s="16">
        <v>7.1</v>
      </c>
      <c r="P9" s="15">
        <f t="shared" si="1"/>
        <v>0</v>
      </c>
    </row>
    <row r="10" spans="1:17" ht="15.95" customHeight="1" x14ac:dyDescent="0.25">
      <c r="A10" s="21">
        <v>12</v>
      </c>
      <c r="B10" s="36"/>
      <c r="C10" s="36"/>
      <c r="D10" s="35"/>
      <c r="E10" s="35"/>
      <c r="F10" s="36"/>
      <c r="G10" s="36"/>
      <c r="H10" s="36"/>
      <c r="I10" s="36"/>
      <c r="J10" s="36"/>
      <c r="K10" s="18">
        <v>6.8</v>
      </c>
      <c r="L10" s="35"/>
      <c r="M10" s="35">
        <f t="shared" si="0"/>
        <v>0</v>
      </c>
      <c r="N10" s="50">
        <v>6.5</v>
      </c>
      <c r="O10" s="16">
        <v>7.1</v>
      </c>
      <c r="P10" s="15">
        <f t="shared" si="1"/>
        <v>0</v>
      </c>
    </row>
    <row r="11" spans="1:17" ht="15.95" customHeight="1" x14ac:dyDescent="0.25">
      <c r="A11" s="21">
        <v>1</v>
      </c>
      <c r="B11" s="36"/>
      <c r="C11" s="36"/>
      <c r="D11" s="35"/>
      <c r="E11" s="35"/>
      <c r="F11" s="36"/>
      <c r="G11" s="36"/>
      <c r="H11" s="36"/>
      <c r="I11" s="36"/>
      <c r="J11" s="36"/>
      <c r="K11" s="18">
        <v>6.8</v>
      </c>
      <c r="L11" s="35"/>
      <c r="M11" s="35">
        <f t="shared" si="0"/>
        <v>0</v>
      </c>
      <c r="N11" s="50">
        <v>6.5</v>
      </c>
      <c r="O11" s="16">
        <v>7.1</v>
      </c>
      <c r="P11" s="15">
        <f t="shared" si="1"/>
        <v>0</v>
      </c>
    </row>
    <row r="12" spans="1:17" ht="15.95" customHeight="1" x14ac:dyDescent="0.25">
      <c r="A12" s="21">
        <v>2</v>
      </c>
      <c r="B12" s="36"/>
      <c r="C12" s="36"/>
      <c r="D12" s="35"/>
      <c r="E12" s="35"/>
      <c r="F12" s="36"/>
      <c r="G12" s="36"/>
      <c r="H12" s="36"/>
      <c r="I12" s="36"/>
      <c r="J12" s="36"/>
      <c r="K12" s="18">
        <v>6.8</v>
      </c>
      <c r="L12" s="35"/>
      <c r="M12" s="35">
        <f t="shared" si="0"/>
        <v>0</v>
      </c>
      <c r="N12" s="50">
        <v>6.5</v>
      </c>
      <c r="O12" s="16">
        <v>7.1</v>
      </c>
      <c r="P12" s="15">
        <f t="shared" si="1"/>
        <v>0</v>
      </c>
    </row>
    <row r="13" spans="1:17" ht="15.95" customHeight="1" x14ac:dyDescent="0.25">
      <c r="A13" s="21">
        <v>3</v>
      </c>
      <c r="B13" s="36"/>
      <c r="C13" s="36"/>
      <c r="D13" s="35"/>
      <c r="E13" s="35"/>
      <c r="F13" s="36"/>
      <c r="G13" s="36"/>
      <c r="H13" s="36"/>
      <c r="I13" s="36"/>
      <c r="J13" s="36"/>
      <c r="K13" s="18">
        <v>6.8</v>
      </c>
      <c r="L13" s="35"/>
      <c r="M13" s="35">
        <f t="shared" si="0"/>
        <v>0</v>
      </c>
      <c r="N13" s="50">
        <v>6.5</v>
      </c>
      <c r="O13" s="16">
        <v>7.1</v>
      </c>
      <c r="P13" s="15">
        <f t="shared" si="1"/>
        <v>0</v>
      </c>
    </row>
    <row r="14" spans="1:17" ht="15.95" customHeight="1" x14ac:dyDescent="0.25">
      <c r="A14" s="21">
        <v>4</v>
      </c>
      <c r="B14" s="36"/>
      <c r="C14" s="36"/>
      <c r="D14" s="35"/>
      <c r="E14" s="35"/>
      <c r="F14" s="51"/>
      <c r="G14" s="36"/>
      <c r="H14" s="36"/>
      <c r="I14" s="36"/>
      <c r="J14" s="36"/>
      <c r="K14" s="18">
        <v>6.8</v>
      </c>
      <c r="L14" s="35"/>
      <c r="M14" s="35">
        <f t="shared" si="0"/>
        <v>0</v>
      </c>
      <c r="N14" s="50">
        <v>6.5</v>
      </c>
      <c r="O14" s="16">
        <v>7.1</v>
      </c>
      <c r="P14" s="15">
        <f t="shared" si="1"/>
        <v>0</v>
      </c>
    </row>
    <row r="15" spans="1:17" ht="15.95" customHeight="1" x14ac:dyDescent="0.25">
      <c r="A15" s="21">
        <v>5</v>
      </c>
      <c r="B15" s="36"/>
      <c r="C15" s="36"/>
      <c r="D15" s="35"/>
      <c r="E15" s="35"/>
      <c r="F15" s="36"/>
      <c r="G15" s="36"/>
      <c r="H15" s="36"/>
      <c r="I15" s="36"/>
      <c r="J15" s="36"/>
      <c r="K15" s="18">
        <v>6.8</v>
      </c>
      <c r="L15" s="35"/>
      <c r="M15" s="35">
        <f t="shared" si="0"/>
        <v>0</v>
      </c>
      <c r="N15" s="50">
        <v>6.5</v>
      </c>
      <c r="O15" s="16">
        <v>7.1</v>
      </c>
      <c r="P15" s="15">
        <f t="shared" si="1"/>
        <v>0</v>
      </c>
      <c r="Q15" s="14"/>
    </row>
    <row r="16" spans="1:17" ht="15.95" customHeight="1" x14ac:dyDescent="0.25">
      <c r="A16" s="21">
        <v>6</v>
      </c>
      <c r="B16" s="36"/>
      <c r="C16" s="36"/>
      <c r="D16" s="37"/>
      <c r="E16" s="35"/>
      <c r="F16" s="36"/>
      <c r="G16" s="36"/>
      <c r="H16" s="36"/>
      <c r="I16" s="36"/>
      <c r="J16" s="36"/>
      <c r="K16" s="18">
        <v>6.8</v>
      </c>
      <c r="L16" s="35"/>
      <c r="M16" s="35">
        <f t="shared" si="0"/>
        <v>0</v>
      </c>
      <c r="N16" s="50">
        <v>6.5</v>
      </c>
      <c r="O16" s="16">
        <v>7.1</v>
      </c>
      <c r="P16" s="15">
        <f t="shared" si="1"/>
        <v>0</v>
      </c>
      <c r="Q16" s="14"/>
    </row>
    <row r="17" spans="1:17" ht="15.95" customHeight="1" x14ac:dyDescent="0.25">
      <c r="A17" s="21">
        <v>7</v>
      </c>
      <c r="B17" s="36"/>
      <c r="C17" s="36"/>
      <c r="D17" s="37"/>
      <c r="E17" s="35"/>
      <c r="F17" s="36"/>
      <c r="G17" s="36"/>
      <c r="H17" s="36"/>
      <c r="I17" s="36"/>
      <c r="J17" s="36"/>
      <c r="K17" s="18">
        <v>6.8</v>
      </c>
      <c r="L17" s="35"/>
      <c r="M17" s="35">
        <f t="shared" si="0"/>
        <v>0</v>
      </c>
      <c r="N17" s="50">
        <v>6.5</v>
      </c>
      <c r="O17" s="16">
        <v>7.1</v>
      </c>
      <c r="P17" s="15">
        <f t="shared" si="1"/>
        <v>0</v>
      </c>
      <c r="Q17" s="14"/>
    </row>
    <row r="18" spans="1:17" ht="15.95" customHeight="1" x14ac:dyDescent="0.25">
      <c r="A18" s="21">
        <v>8</v>
      </c>
      <c r="B18" s="20"/>
      <c r="C18" s="20"/>
      <c r="D18" s="20"/>
      <c r="E18" s="20"/>
      <c r="F18" s="20"/>
      <c r="G18" s="20"/>
      <c r="H18" s="20"/>
      <c r="I18" s="20"/>
      <c r="J18" s="20"/>
      <c r="K18" s="18">
        <v>6.8</v>
      </c>
      <c r="L18" s="35"/>
      <c r="M18" s="35">
        <f t="shared" si="0"/>
        <v>0</v>
      </c>
      <c r="N18" s="50">
        <v>6.5</v>
      </c>
      <c r="O18" s="16">
        <v>7.1</v>
      </c>
      <c r="P18" s="15">
        <f t="shared" si="1"/>
        <v>0</v>
      </c>
      <c r="Q18" s="14"/>
    </row>
    <row r="19" spans="1:17" ht="15.95" customHeight="1" x14ac:dyDescent="0.25">
      <c r="A19" s="21">
        <v>9</v>
      </c>
      <c r="B19" s="20"/>
      <c r="C19" s="20"/>
      <c r="D19" s="20"/>
      <c r="E19" s="20"/>
      <c r="F19" s="20"/>
      <c r="G19" s="20"/>
      <c r="H19" s="20"/>
      <c r="I19" s="20"/>
      <c r="J19" s="20"/>
      <c r="K19" s="18">
        <v>6.8</v>
      </c>
      <c r="L19" s="35"/>
      <c r="M19" s="35">
        <f t="shared" si="0"/>
        <v>0</v>
      </c>
      <c r="N19" s="50">
        <v>6.5</v>
      </c>
      <c r="O19" s="16">
        <v>7.1</v>
      </c>
      <c r="P19" s="15">
        <f t="shared" si="1"/>
        <v>0</v>
      </c>
      <c r="Q19" s="14"/>
    </row>
    <row r="20" spans="1:17" ht="15.95" customHeight="1" x14ac:dyDescent="0.25">
      <c r="A20" s="21">
        <v>10</v>
      </c>
      <c r="B20" s="20"/>
      <c r="C20" s="54"/>
      <c r="D20" s="54"/>
      <c r="E20" s="54"/>
      <c r="F20" s="54"/>
      <c r="G20" s="54"/>
      <c r="H20" s="54"/>
      <c r="I20" s="54"/>
      <c r="J20" s="54"/>
      <c r="K20" s="18">
        <v>6.8</v>
      </c>
      <c r="L20" s="35"/>
      <c r="M20" s="35">
        <f t="shared" si="0"/>
        <v>0</v>
      </c>
      <c r="N20" s="50">
        <v>6.5</v>
      </c>
      <c r="O20" s="16">
        <v>7.1</v>
      </c>
      <c r="P20" s="15">
        <f t="shared" si="1"/>
        <v>0</v>
      </c>
      <c r="Q20" s="14"/>
    </row>
  </sheetData>
  <phoneticPr fontId="2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4BAF7-E30C-4FDC-BF2C-718379E4AF67}">
  <sheetPr codeName="Sheet13"/>
  <dimension ref="A1:Q21"/>
  <sheetViews>
    <sheetView zoomScale="70" zoomScaleNormal="70" workbookViewId="0">
      <selection activeCell="L8" sqref="L8"/>
    </sheetView>
  </sheetViews>
  <sheetFormatPr defaultColWidth="9" defaultRowHeight="13.5" x14ac:dyDescent="0.15"/>
  <cols>
    <col min="1" max="1" width="3.75" style="11" customWidth="1"/>
    <col min="2" max="2" width="7.75" style="11" customWidth="1"/>
    <col min="3" max="3" width="9.25" style="11" customWidth="1"/>
    <col min="4" max="4" width="8.75" style="11" customWidth="1"/>
    <col min="5" max="5" width="9.25" style="11" customWidth="1"/>
    <col min="6" max="8" width="8.75" style="11" customWidth="1"/>
    <col min="9" max="9" width="8.625" style="11" customWidth="1"/>
    <col min="10" max="10" width="9.375" style="11" customWidth="1"/>
    <col min="11" max="11" width="8.625" style="11" customWidth="1"/>
    <col min="12" max="12" width="9.75" style="11" customWidth="1"/>
    <col min="13" max="13" width="6.375" style="11" customWidth="1"/>
    <col min="14" max="15" width="2.625" style="11" customWidth="1"/>
    <col min="16" max="16384" width="9" style="11"/>
  </cols>
  <sheetData>
    <row r="1" spans="1:17" ht="20.100000000000001" customHeight="1" x14ac:dyDescent="0.3">
      <c r="F1" s="32" t="s">
        <v>10</v>
      </c>
    </row>
    <row r="2" spans="1:17" ht="15.95" customHeight="1" x14ac:dyDescent="0.25">
      <c r="A2" s="31" t="s">
        <v>24</v>
      </c>
      <c r="B2" s="27" t="s">
        <v>25</v>
      </c>
      <c r="C2" s="27" t="s">
        <v>26</v>
      </c>
      <c r="D2" s="29" t="s">
        <v>27</v>
      </c>
      <c r="E2" s="30" t="s">
        <v>37</v>
      </c>
      <c r="F2" s="27" t="s">
        <v>28</v>
      </c>
      <c r="G2" s="28" t="s">
        <v>29</v>
      </c>
      <c r="H2" s="27" t="s">
        <v>30</v>
      </c>
      <c r="I2" s="27" t="s">
        <v>31</v>
      </c>
      <c r="J2" s="26" t="s">
        <v>32</v>
      </c>
      <c r="K2" s="25" t="s">
        <v>0</v>
      </c>
      <c r="L2" s="24" t="s">
        <v>52</v>
      </c>
      <c r="M2" s="23" t="s">
        <v>33</v>
      </c>
      <c r="N2" s="17" t="s">
        <v>34</v>
      </c>
      <c r="O2" s="16" t="s">
        <v>35</v>
      </c>
      <c r="P2" s="13" t="s">
        <v>120</v>
      </c>
    </row>
    <row r="3" spans="1:17" ht="15.95" customHeight="1" x14ac:dyDescent="0.25">
      <c r="A3" s="21">
        <v>5</v>
      </c>
      <c r="B3" s="258">
        <v>34.827777777777776</v>
      </c>
      <c r="C3" s="258">
        <v>35.25740259740261</v>
      </c>
      <c r="D3" s="257">
        <v>34.5</v>
      </c>
      <c r="E3" s="257">
        <v>35.011000000000003</v>
      </c>
      <c r="F3" s="258">
        <v>34.89</v>
      </c>
      <c r="G3" s="258">
        <v>34.771000000000001</v>
      </c>
      <c r="H3" s="258">
        <v>34.83</v>
      </c>
      <c r="I3" s="258"/>
      <c r="J3" s="130"/>
      <c r="K3" s="22">
        <v>34.9</v>
      </c>
      <c r="L3" s="18">
        <f>AVERAGE(B3:J3)</f>
        <v>34.869597196454336</v>
      </c>
      <c r="M3" s="18">
        <f t="shared" ref="M3:M20" si="0">MAX(B3:J3)-MIN(B3:J3)</f>
        <v>0.75740259740260996</v>
      </c>
      <c r="N3" s="17">
        <v>32.9</v>
      </c>
      <c r="O3" s="16">
        <v>36.9</v>
      </c>
      <c r="P3" s="15">
        <f>L3/L3*100</f>
        <v>100</v>
      </c>
    </row>
    <row r="4" spans="1:17" ht="15.95" customHeight="1" x14ac:dyDescent="0.25">
      <c r="A4" s="21">
        <v>6</v>
      </c>
      <c r="B4" s="258">
        <v>34.685714285714297</v>
      </c>
      <c r="C4" s="258">
        <v>35.213666666666668</v>
      </c>
      <c r="D4" s="257">
        <v>35.018749999999997</v>
      </c>
      <c r="E4" s="257">
        <v>34.834000000000003</v>
      </c>
      <c r="F4" s="258">
        <v>34.736250000000005</v>
      </c>
      <c r="G4" s="258">
        <v>34.588999999999999</v>
      </c>
      <c r="H4" s="258">
        <v>34.840000000000003</v>
      </c>
      <c r="I4" s="258">
        <v>35.700000000000003</v>
      </c>
      <c r="J4" s="258">
        <v>35.272222222222219</v>
      </c>
      <c r="K4" s="22">
        <v>34.9</v>
      </c>
      <c r="L4" s="18">
        <f>AVERAGE(B4:J4)</f>
        <v>34.987733686067024</v>
      </c>
      <c r="M4" s="18">
        <f t="shared" si="0"/>
        <v>1.1110000000000042</v>
      </c>
      <c r="N4" s="17">
        <v>32.9</v>
      </c>
      <c r="O4" s="16">
        <v>36.9</v>
      </c>
      <c r="P4" s="15">
        <f>L4/L$3*100</f>
        <v>100.33879510837798</v>
      </c>
    </row>
    <row r="5" spans="1:17" ht="15.95" customHeight="1" x14ac:dyDescent="0.25">
      <c r="A5" s="21">
        <v>7</v>
      </c>
      <c r="B5" s="258">
        <v>34.822727272727271</v>
      </c>
      <c r="C5" s="258">
        <v>35.509313725490202</v>
      </c>
      <c r="D5" s="257">
        <v>35.020000000000003</v>
      </c>
      <c r="E5" s="257">
        <v>34.902000000000001</v>
      </c>
      <c r="F5" s="258">
        <v>34.595833333333339</v>
      </c>
      <c r="G5" s="258">
        <v>34.418999999999997</v>
      </c>
      <c r="H5" s="258">
        <v>34.9</v>
      </c>
      <c r="I5" s="258">
        <v>35.75</v>
      </c>
      <c r="J5" s="258">
        <v>35.346666666666671</v>
      </c>
      <c r="K5" s="22">
        <v>34.9</v>
      </c>
      <c r="L5" s="18">
        <f>AVERAGE(B5:J5)</f>
        <v>35.029504555357498</v>
      </c>
      <c r="M5" s="18">
        <f t="shared" si="0"/>
        <v>1.3310000000000031</v>
      </c>
      <c r="N5" s="17">
        <v>32.9</v>
      </c>
      <c r="O5" s="16">
        <v>36.9</v>
      </c>
      <c r="P5" s="15">
        <f>L5/L$3*100</f>
        <v>100.45858676830204</v>
      </c>
    </row>
    <row r="6" spans="1:17" ht="15.95" customHeight="1" x14ac:dyDescent="0.25">
      <c r="A6" s="21">
        <v>8</v>
      </c>
      <c r="B6" s="258">
        <v>34.775000000000006</v>
      </c>
      <c r="C6" s="258">
        <v>35.470095238095247</v>
      </c>
      <c r="D6" s="257">
        <v>35.1533333333333</v>
      </c>
      <c r="E6" s="274">
        <v>34.944000000000003</v>
      </c>
      <c r="F6" s="258">
        <v>34.830416666666657</v>
      </c>
      <c r="G6" s="258">
        <v>34.496000000000002</v>
      </c>
      <c r="H6" s="258">
        <v>34.93</v>
      </c>
      <c r="I6" s="258">
        <v>35.31</v>
      </c>
      <c r="J6" s="258">
        <v>35.070588235294117</v>
      </c>
      <c r="K6" s="22">
        <v>34.9</v>
      </c>
      <c r="L6" s="18">
        <f>AVERAGE(B6:J6)</f>
        <v>34.997714830376594</v>
      </c>
      <c r="M6" s="18">
        <f t="shared" si="0"/>
        <v>0.97409523809524501</v>
      </c>
      <c r="N6" s="17">
        <v>32.9</v>
      </c>
      <c r="O6" s="16">
        <v>36.9</v>
      </c>
      <c r="P6" s="15">
        <f t="shared" ref="P6:P20" si="1">L6/L$3*100</f>
        <v>100.36741931144329</v>
      </c>
    </row>
    <row r="7" spans="1:17" ht="15.95" customHeight="1" x14ac:dyDescent="0.25">
      <c r="A7" s="21">
        <v>9</v>
      </c>
      <c r="B7" s="258">
        <v>34.789999999999992</v>
      </c>
      <c r="C7" s="258">
        <v>35.092717391304348</v>
      </c>
      <c r="D7" s="257">
        <v>35.205555555555556</v>
      </c>
      <c r="E7" s="257">
        <v>35.115000000000002</v>
      </c>
      <c r="F7" s="258">
        <v>34.736956521739124</v>
      </c>
      <c r="G7" s="258">
        <v>34.863999999999997</v>
      </c>
      <c r="H7" s="258">
        <v>34.96</v>
      </c>
      <c r="I7" s="258">
        <v>35.35</v>
      </c>
      <c r="J7" s="258">
        <v>35.03846153846154</v>
      </c>
      <c r="K7" s="22">
        <v>34.9</v>
      </c>
      <c r="L7" s="18">
        <f>AVERAGE(B7:J7)</f>
        <v>35.016965667451174</v>
      </c>
      <c r="M7" s="18">
        <f t="shared" si="0"/>
        <v>0.61304347826087735</v>
      </c>
      <c r="N7" s="17">
        <v>32.9</v>
      </c>
      <c r="O7" s="16">
        <v>36.9</v>
      </c>
      <c r="P7" s="15">
        <f t="shared" si="1"/>
        <v>100.42262739706045</v>
      </c>
    </row>
    <row r="8" spans="1:17" ht="15.95" customHeight="1" x14ac:dyDescent="0.25">
      <c r="A8" s="21">
        <v>10</v>
      </c>
      <c r="B8" s="130"/>
      <c r="C8" s="130"/>
      <c r="D8" s="133"/>
      <c r="E8" s="133"/>
      <c r="F8" s="130"/>
      <c r="G8" s="130"/>
      <c r="H8" s="130"/>
      <c r="I8" s="130"/>
      <c r="J8" s="130"/>
      <c r="K8" s="22">
        <v>34.9</v>
      </c>
      <c r="L8" s="18"/>
      <c r="M8" s="18">
        <f t="shared" si="0"/>
        <v>0</v>
      </c>
      <c r="N8" s="17">
        <v>32.9</v>
      </c>
      <c r="O8" s="16">
        <v>36.9</v>
      </c>
      <c r="P8" s="15">
        <f t="shared" si="1"/>
        <v>0</v>
      </c>
    </row>
    <row r="9" spans="1:17" ht="15.95" customHeight="1" x14ac:dyDescent="0.25">
      <c r="A9" s="21">
        <v>11</v>
      </c>
      <c r="B9" s="22"/>
      <c r="C9" s="22"/>
      <c r="D9" s="18"/>
      <c r="E9" s="18"/>
      <c r="F9" s="22"/>
      <c r="G9" s="22"/>
      <c r="H9" s="22"/>
      <c r="I9" s="22"/>
      <c r="J9" s="22"/>
      <c r="K9" s="22">
        <v>34.9</v>
      </c>
      <c r="L9" s="18"/>
      <c r="M9" s="18">
        <f t="shared" si="0"/>
        <v>0</v>
      </c>
      <c r="N9" s="17">
        <v>32.9</v>
      </c>
      <c r="O9" s="16">
        <v>36.9</v>
      </c>
      <c r="P9" s="15">
        <f t="shared" si="1"/>
        <v>0</v>
      </c>
    </row>
    <row r="10" spans="1:17" ht="15.95" customHeight="1" x14ac:dyDescent="0.25">
      <c r="A10" s="21">
        <v>12</v>
      </c>
      <c r="B10" s="22"/>
      <c r="C10" s="22"/>
      <c r="D10" s="18"/>
      <c r="E10" s="18"/>
      <c r="F10" s="22"/>
      <c r="G10" s="22"/>
      <c r="H10" s="22"/>
      <c r="I10" s="22"/>
      <c r="J10" s="22"/>
      <c r="K10" s="22">
        <v>34.9</v>
      </c>
      <c r="L10" s="18"/>
      <c r="M10" s="18">
        <f t="shared" si="0"/>
        <v>0</v>
      </c>
      <c r="N10" s="17">
        <v>32.9</v>
      </c>
      <c r="O10" s="16">
        <v>36.9</v>
      </c>
      <c r="P10" s="15">
        <f t="shared" si="1"/>
        <v>0</v>
      </c>
    </row>
    <row r="11" spans="1:17" ht="15.95" customHeight="1" x14ac:dyDescent="0.25">
      <c r="A11" s="21">
        <v>1</v>
      </c>
      <c r="B11" s="22"/>
      <c r="C11" s="18"/>
      <c r="D11" s="18"/>
      <c r="E11" s="18"/>
      <c r="F11" s="22"/>
      <c r="G11" s="22"/>
      <c r="H11" s="22"/>
      <c r="I11" s="22"/>
      <c r="J11" s="22"/>
      <c r="K11" s="22">
        <v>34.9</v>
      </c>
      <c r="L11" s="18"/>
      <c r="M11" s="18">
        <f t="shared" si="0"/>
        <v>0</v>
      </c>
      <c r="N11" s="17">
        <v>32.9</v>
      </c>
      <c r="O11" s="16">
        <v>36.9</v>
      </c>
      <c r="P11" s="15">
        <f t="shared" si="1"/>
        <v>0</v>
      </c>
    </row>
    <row r="12" spans="1:17" ht="15.95" customHeight="1" x14ac:dyDescent="0.25">
      <c r="A12" s="21">
        <v>2</v>
      </c>
      <c r="B12" s="22"/>
      <c r="C12" s="22"/>
      <c r="D12" s="18"/>
      <c r="E12" s="18"/>
      <c r="F12" s="22"/>
      <c r="G12" s="22"/>
      <c r="H12" s="22"/>
      <c r="I12" s="22"/>
      <c r="J12" s="22"/>
      <c r="K12" s="22">
        <v>34.9</v>
      </c>
      <c r="L12" s="18"/>
      <c r="M12" s="18">
        <f t="shared" si="0"/>
        <v>0</v>
      </c>
      <c r="N12" s="17">
        <v>32.9</v>
      </c>
      <c r="O12" s="16">
        <v>36.9</v>
      </c>
      <c r="P12" s="15">
        <f t="shared" si="1"/>
        <v>0</v>
      </c>
    </row>
    <row r="13" spans="1:17" ht="15.95" customHeight="1" x14ac:dyDescent="0.25">
      <c r="A13" s="21">
        <v>3</v>
      </c>
      <c r="B13" s="22"/>
      <c r="C13" s="22"/>
      <c r="D13" s="18"/>
      <c r="E13" s="18"/>
      <c r="F13" s="22"/>
      <c r="G13" s="22"/>
      <c r="H13" s="22"/>
      <c r="I13" s="22"/>
      <c r="J13" s="22"/>
      <c r="K13" s="22">
        <v>34.9</v>
      </c>
      <c r="L13" s="18"/>
      <c r="M13" s="18">
        <f t="shared" si="0"/>
        <v>0</v>
      </c>
      <c r="N13" s="17">
        <v>32.9</v>
      </c>
      <c r="O13" s="16">
        <v>36.9</v>
      </c>
      <c r="P13" s="15">
        <f t="shared" si="1"/>
        <v>0</v>
      </c>
    </row>
    <row r="14" spans="1:17" ht="15.95" customHeight="1" x14ac:dyDescent="0.25">
      <c r="A14" s="21">
        <v>4</v>
      </c>
      <c r="B14" s="22"/>
      <c r="C14" s="22"/>
      <c r="D14" s="18"/>
      <c r="E14" s="18"/>
      <c r="F14" s="20"/>
      <c r="G14" s="22"/>
      <c r="H14" s="22"/>
      <c r="I14" s="22"/>
      <c r="J14" s="22"/>
      <c r="K14" s="22">
        <v>34.9</v>
      </c>
      <c r="L14" s="18"/>
      <c r="M14" s="18">
        <f t="shared" si="0"/>
        <v>0</v>
      </c>
      <c r="N14" s="17">
        <v>32.9</v>
      </c>
      <c r="O14" s="16">
        <v>36.9</v>
      </c>
      <c r="P14" s="15">
        <f t="shared" si="1"/>
        <v>0</v>
      </c>
    </row>
    <row r="15" spans="1:17" ht="15.95" customHeight="1" x14ac:dyDescent="0.25">
      <c r="A15" s="21">
        <v>5</v>
      </c>
      <c r="B15" s="22"/>
      <c r="C15" s="22"/>
      <c r="D15" s="18"/>
      <c r="E15" s="18"/>
      <c r="F15" s="22"/>
      <c r="G15" s="22"/>
      <c r="H15" s="22"/>
      <c r="I15" s="22"/>
      <c r="J15" s="22"/>
      <c r="K15" s="22">
        <v>34.9</v>
      </c>
      <c r="L15" s="18"/>
      <c r="M15" s="18">
        <f t="shared" si="0"/>
        <v>0</v>
      </c>
      <c r="N15" s="17">
        <v>32.9</v>
      </c>
      <c r="O15" s="16">
        <v>36.9</v>
      </c>
      <c r="P15" s="15">
        <f t="shared" si="1"/>
        <v>0</v>
      </c>
      <c r="Q15" s="14"/>
    </row>
    <row r="16" spans="1:17" ht="15.95" customHeight="1" x14ac:dyDescent="0.25">
      <c r="A16" s="21">
        <v>6</v>
      </c>
      <c r="B16" s="22"/>
      <c r="C16" s="22"/>
      <c r="D16" s="18"/>
      <c r="E16" s="18"/>
      <c r="F16" s="22"/>
      <c r="G16" s="22"/>
      <c r="H16" s="22"/>
      <c r="I16" s="22"/>
      <c r="J16" s="22"/>
      <c r="K16" s="22">
        <v>34.9</v>
      </c>
      <c r="L16" s="18"/>
      <c r="M16" s="18">
        <f t="shared" si="0"/>
        <v>0</v>
      </c>
      <c r="N16" s="17">
        <v>32.9</v>
      </c>
      <c r="O16" s="16">
        <v>36.9</v>
      </c>
      <c r="P16" s="15">
        <f t="shared" si="1"/>
        <v>0</v>
      </c>
      <c r="Q16" s="14"/>
    </row>
    <row r="17" spans="1:17" ht="15.95" customHeight="1" x14ac:dyDescent="0.25">
      <c r="A17" s="21">
        <v>7</v>
      </c>
      <c r="B17" s="22"/>
      <c r="C17" s="22"/>
      <c r="D17" s="18"/>
      <c r="E17" s="18"/>
      <c r="F17" s="22"/>
      <c r="G17" s="22"/>
      <c r="H17" s="22"/>
      <c r="I17" s="22"/>
      <c r="J17" s="22"/>
      <c r="K17" s="22">
        <v>34.9</v>
      </c>
      <c r="L17" s="18"/>
      <c r="M17" s="18">
        <f t="shared" si="0"/>
        <v>0</v>
      </c>
      <c r="N17" s="17">
        <v>32.9</v>
      </c>
      <c r="O17" s="16">
        <v>36.9</v>
      </c>
      <c r="P17" s="15">
        <f t="shared" si="1"/>
        <v>0</v>
      </c>
      <c r="Q17" s="14"/>
    </row>
    <row r="18" spans="1:17" ht="15.95" customHeight="1" x14ac:dyDescent="0.25">
      <c r="A18" s="21">
        <v>8</v>
      </c>
      <c r="B18" s="20"/>
      <c r="C18" s="20"/>
      <c r="D18" s="20"/>
      <c r="E18" s="20"/>
      <c r="F18" s="20"/>
      <c r="G18" s="20"/>
      <c r="H18" s="20"/>
      <c r="I18" s="20"/>
      <c r="J18" s="20"/>
      <c r="K18" s="22">
        <v>34.9</v>
      </c>
      <c r="L18" s="18"/>
      <c r="M18" s="18">
        <f t="shared" si="0"/>
        <v>0</v>
      </c>
      <c r="N18" s="17">
        <v>32.9</v>
      </c>
      <c r="O18" s="16">
        <v>36.9</v>
      </c>
      <c r="P18" s="15">
        <f t="shared" si="1"/>
        <v>0</v>
      </c>
      <c r="Q18" s="14"/>
    </row>
    <row r="19" spans="1:17" ht="15.95" customHeight="1" x14ac:dyDescent="0.25">
      <c r="A19" s="21">
        <v>9</v>
      </c>
      <c r="B19" s="20"/>
      <c r="C19" s="20"/>
      <c r="D19" s="20"/>
      <c r="E19" s="20"/>
      <c r="F19" s="20"/>
      <c r="G19" s="20"/>
      <c r="H19" s="20"/>
      <c r="I19" s="20"/>
      <c r="J19" s="20"/>
      <c r="K19" s="22">
        <v>34.9</v>
      </c>
      <c r="L19" s="18"/>
      <c r="M19" s="18">
        <f t="shared" si="0"/>
        <v>0</v>
      </c>
      <c r="N19" s="17">
        <v>32.9</v>
      </c>
      <c r="O19" s="16">
        <v>36.9</v>
      </c>
      <c r="P19" s="15">
        <f t="shared" si="1"/>
        <v>0</v>
      </c>
      <c r="Q19" s="14"/>
    </row>
    <row r="20" spans="1:17" ht="15.95" customHeight="1" x14ac:dyDescent="0.25">
      <c r="A20" s="21">
        <v>10</v>
      </c>
      <c r="B20" s="20"/>
      <c r="C20" s="12"/>
      <c r="D20" s="12"/>
      <c r="E20" s="12"/>
      <c r="F20" s="12"/>
      <c r="G20" s="12"/>
      <c r="H20" s="12"/>
      <c r="I20" s="12"/>
      <c r="J20" s="12"/>
      <c r="K20" s="22">
        <v>34.9</v>
      </c>
      <c r="L20" s="18"/>
      <c r="M20" s="18">
        <f t="shared" si="0"/>
        <v>0</v>
      </c>
      <c r="N20" s="17">
        <v>32.9</v>
      </c>
      <c r="O20" s="16">
        <v>36.9</v>
      </c>
      <c r="P20" s="15">
        <f t="shared" si="1"/>
        <v>0</v>
      </c>
      <c r="Q20" s="14"/>
    </row>
    <row r="21" spans="1:17" ht="16.5" x14ac:dyDescent="0.25">
      <c r="N21" s="17">
        <v>31</v>
      </c>
      <c r="O21" s="16">
        <v>35</v>
      </c>
    </row>
  </sheetData>
  <phoneticPr fontId="21"/>
  <pageMargins left="0.78700000000000003" right="0.78700000000000003" top="0.98399999999999999" bottom="0.98399999999999999" header="0.51200000000000001" footer="0.51200000000000001"/>
  <pageSetup paperSize="9" orientation="portrait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FCCF6-2419-487C-9704-0036E12C6632}">
  <sheetPr codeName="Sheet14"/>
  <dimension ref="A1:R21"/>
  <sheetViews>
    <sheetView zoomScale="70" zoomScaleNormal="70" workbookViewId="0">
      <selection activeCell="L8" sqref="L8"/>
    </sheetView>
  </sheetViews>
  <sheetFormatPr defaultColWidth="9" defaultRowHeight="13.5" x14ac:dyDescent="0.15"/>
  <cols>
    <col min="1" max="1" width="3.75" style="11" customWidth="1"/>
    <col min="2" max="2" width="9.625" style="11" customWidth="1"/>
    <col min="3" max="3" width="12" style="11" customWidth="1"/>
    <col min="4" max="4" width="10.875" style="11" customWidth="1"/>
    <col min="5" max="5" width="10" style="11" customWidth="1"/>
    <col min="6" max="6" width="10.375" style="11" customWidth="1"/>
    <col min="7" max="7" width="9.75" style="11" customWidth="1"/>
    <col min="8" max="8" width="10.625" style="11" customWidth="1"/>
    <col min="9" max="9" width="9.625" style="11" customWidth="1"/>
    <col min="10" max="10" width="10.5" style="39" customWidth="1"/>
    <col min="11" max="11" width="8.625" style="11" customWidth="1"/>
    <col min="12" max="12" width="9.75" style="11" customWidth="1"/>
    <col min="13" max="13" width="9.5" style="11" customWidth="1"/>
    <col min="14" max="15" width="2.625" style="11" customWidth="1"/>
    <col min="16" max="16" width="10.125" style="11" customWidth="1"/>
    <col min="17" max="16384" width="9" style="11"/>
  </cols>
  <sheetData>
    <row r="1" spans="1:18" ht="20.100000000000001" customHeight="1" x14ac:dyDescent="0.3">
      <c r="F1" s="32" t="s">
        <v>11</v>
      </c>
    </row>
    <row r="2" spans="1:18" ht="15.95" customHeight="1" x14ac:dyDescent="0.25">
      <c r="A2" s="31" t="s">
        <v>24</v>
      </c>
      <c r="B2" s="27" t="s">
        <v>25</v>
      </c>
      <c r="C2" s="27" t="s">
        <v>26</v>
      </c>
      <c r="D2" s="29" t="s">
        <v>27</v>
      </c>
      <c r="E2" s="30" t="s">
        <v>37</v>
      </c>
      <c r="F2" s="27" t="s">
        <v>28</v>
      </c>
      <c r="G2" s="28" t="s">
        <v>29</v>
      </c>
      <c r="H2" s="27" t="s">
        <v>30</v>
      </c>
      <c r="I2" s="27" t="s">
        <v>31</v>
      </c>
      <c r="J2" s="26" t="s">
        <v>32</v>
      </c>
      <c r="K2" s="25" t="s">
        <v>0</v>
      </c>
      <c r="L2" s="24" t="s">
        <v>52</v>
      </c>
      <c r="M2" s="23" t="s">
        <v>33</v>
      </c>
      <c r="N2" s="17" t="s">
        <v>34</v>
      </c>
      <c r="O2" s="16" t="s">
        <v>35</v>
      </c>
      <c r="P2" s="13" t="s">
        <v>120</v>
      </c>
    </row>
    <row r="3" spans="1:18" ht="15.95" customHeight="1" x14ac:dyDescent="0.25">
      <c r="A3" s="21">
        <v>5</v>
      </c>
      <c r="B3" s="265">
        <v>2.923888888888889</v>
      </c>
      <c r="C3" s="265">
        <v>2.9676811594202892</v>
      </c>
      <c r="D3" s="266">
        <v>2.97705882352941</v>
      </c>
      <c r="E3" s="266">
        <v>2.9449999999999998</v>
      </c>
      <c r="F3" s="265">
        <v>2.9039999999999999</v>
      </c>
      <c r="G3" s="265">
        <v>2.831</v>
      </c>
      <c r="H3" s="265">
        <v>2.96</v>
      </c>
      <c r="I3" s="265"/>
      <c r="J3" s="132"/>
      <c r="K3" s="36">
        <v>2.95</v>
      </c>
      <c r="L3" s="68">
        <f>AVERAGE(B3:J3)</f>
        <v>2.9298041245483697</v>
      </c>
      <c r="M3" s="68">
        <f t="shared" ref="M3:M20" si="0">MAX(B3:J3)-MIN(B3:J3)</f>
        <v>0.14605882352941002</v>
      </c>
      <c r="N3" s="17">
        <v>2.75</v>
      </c>
      <c r="O3" s="16">
        <v>3.15</v>
      </c>
      <c r="P3" s="15">
        <f>L3/L3*100</f>
        <v>100</v>
      </c>
      <c r="Q3" s="33"/>
      <c r="R3" s="33"/>
    </row>
    <row r="4" spans="1:18" ht="15.95" customHeight="1" x14ac:dyDescent="0.25">
      <c r="A4" s="21">
        <v>6</v>
      </c>
      <c r="B4" s="265">
        <v>2.9333333333333336</v>
      </c>
      <c r="C4" s="265">
        <v>2.9601234567901225</v>
      </c>
      <c r="D4" s="266">
        <v>2.9400000000000004</v>
      </c>
      <c r="E4" s="266">
        <v>2.9660000000000002</v>
      </c>
      <c r="F4" s="265">
        <v>2.884500000000001</v>
      </c>
      <c r="G4" s="265">
        <v>2.8940000000000001</v>
      </c>
      <c r="H4" s="265">
        <v>2.96</v>
      </c>
      <c r="I4" s="265">
        <v>2.94</v>
      </c>
      <c r="J4" s="265">
        <v>2.9922222222222215</v>
      </c>
      <c r="K4" s="36">
        <v>2.95</v>
      </c>
      <c r="L4" s="68">
        <f>AVERAGE(B4:J4)</f>
        <v>2.9411310013717422</v>
      </c>
      <c r="M4" s="68">
        <f t="shared" si="0"/>
        <v>0.1077222222222205</v>
      </c>
      <c r="N4" s="17">
        <v>2.75</v>
      </c>
      <c r="O4" s="16">
        <v>3.15</v>
      </c>
      <c r="P4" s="15">
        <f>L4/L$3*100</f>
        <v>100.38660867217936</v>
      </c>
      <c r="Q4" s="33"/>
      <c r="R4" s="33"/>
    </row>
    <row r="5" spans="1:18" ht="15.95" customHeight="1" x14ac:dyDescent="0.25">
      <c r="A5" s="21">
        <v>7</v>
      </c>
      <c r="B5" s="265">
        <v>2.9354545454545447</v>
      </c>
      <c r="C5" s="265">
        <v>2.9693617021276584</v>
      </c>
      <c r="D5" s="266">
        <v>2.94105263157895</v>
      </c>
      <c r="E5" s="266">
        <v>2.9790000000000001</v>
      </c>
      <c r="F5" s="265">
        <v>2.8766250000000002</v>
      </c>
      <c r="G5" s="265">
        <v>2.8740000000000001</v>
      </c>
      <c r="H5" s="265">
        <v>2.95</v>
      </c>
      <c r="I5" s="265">
        <v>2.95</v>
      </c>
      <c r="J5" s="265">
        <v>3.0019999999999998</v>
      </c>
      <c r="K5" s="36">
        <v>2.95</v>
      </c>
      <c r="L5" s="68">
        <f>AVERAGE(B5:J5)</f>
        <v>2.9419437643512385</v>
      </c>
      <c r="M5" s="68">
        <f t="shared" si="0"/>
        <v>0.12799999999999967</v>
      </c>
      <c r="N5" s="17">
        <v>2.75</v>
      </c>
      <c r="O5" s="16">
        <v>3.15</v>
      </c>
      <c r="P5" s="15">
        <f>L5/L$3*100</f>
        <v>100.41434987756188</v>
      </c>
      <c r="Q5" s="33"/>
      <c r="R5" s="33"/>
    </row>
    <row r="6" spans="1:18" ht="15.95" customHeight="1" x14ac:dyDescent="0.25">
      <c r="A6" s="21">
        <v>8</v>
      </c>
      <c r="B6" s="265">
        <v>2.9389999999999996</v>
      </c>
      <c r="C6" s="265">
        <v>2.9803260869565205</v>
      </c>
      <c r="D6" s="266">
        <v>2.9884210526315802</v>
      </c>
      <c r="E6" s="279">
        <v>2.9689999999999999</v>
      </c>
      <c r="F6" s="265">
        <v>2.8852916666666659</v>
      </c>
      <c r="G6" s="265">
        <v>2.9550000000000001</v>
      </c>
      <c r="H6" s="265">
        <v>2.96</v>
      </c>
      <c r="I6" s="265">
        <v>2.96</v>
      </c>
      <c r="J6" s="265">
        <v>3.0038888888888886</v>
      </c>
      <c r="K6" s="36">
        <v>2.95</v>
      </c>
      <c r="L6" s="68">
        <f>AVERAGE(B6:J6)</f>
        <v>2.9601030772381836</v>
      </c>
      <c r="M6" s="68">
        <f t="shared" si="0"/>
        <v>0.11859722222222269</v>
      </c>
      <c r="N6" s="17">
        <v>2.75</v>
      </c>
      <c r="O6" s="16">
        <v>3.15</v>
      </c>
      <c r="P6" s="15">
        <f t="shared" ref="P6:P20" si="1">L6/L$3*100</f>
        <v>101.03416308400767</v>
      </c>
      <c r="Q6" s="33"/>
      <c r="R6" s="33"/>
    </row>
    <row r="7" spans="1:18" ht="15.95" customHeight="1" x14ac:dyDescent="0.25">
      <c r="A7" s="21">
        <v>9</v>
      </c>
      <c r="B7" s="265">
        <v>2.9260000000000002</v>
      </c>
      <c r="C7" s="265">
        <v>2.96875</v>
      </c>
      <c r="D7" s="266">
        <v>2.9789473684210526</v>
      </c>
      <c r="E7" s="266">
        <v>2.9609999999999999</v>
      </c>
      <c r="F7" s="265">
        <v>2.8956956521739134</v>
      </c>
      <c r="G7" s="265">
        <v>2.96</v>
      </c>
      <c r="H7" s="265">
        <v>2.96</v>
      </c>
      <c r="I7" s="265">
        <v>2.93</v>
      </c>
      <c r="J7" s="265">
        <v>3.0115384615384619</v>
      </c>
      <c r="K7" s="36">
        <v>2.95</v>
      </c>
      <c r="L7" s="68">
        <f>AVERAGE(B7:J7)</f>
        <v>2.9546590535703805</v>
      </c>
      <c r="M7" s="68">
        <f t="shared" si="0"/>
        <v>0.11584280936454849</v>
      </c>
      <c r="N7" s="17">
        <v>2.75</v>
      </c>
      <c r="O7" s="16">
        <v>3.15</v>
      </c>
      <c r="P7" s="15">
        <f t="shared" si="1"/>
        <v>100.84834780638595</v>
      </c>
      <c r="Q7" s="33"/>
      <c r="R7" s="33"/>
    </row>
    <row r="8" spans="1:18" ht="15.95" customHeight="1" x14ac:dyDescent="0.25">
      <c r="A8" s="21">
        <v>10</v>
      </c>
      <c r="B8" s="132"/>
      <c r="C8" s="132"/>
      <c r="D8" s="135"/>
      <c r="E8" s="135"/>
      <c r="F8" s="132"/>
      <c r="G8" s="132"/>
      <c r="H8" s="132"/>
      <c r="I8" s="132"/>
      <c r="J8" s="132"/>
      <c r="K8" s="36">
        <v>2.95</v>
      </c>
      <c r="L8" s="68"/>
      <c r="M8" s="68">
        <f t="shared" si="0"/>
        <v>0</v>
      </c>
      <c r="N8" s="17">
        <v>2.75</v>
      </c>
      <c r="O8" s="16">
        <v>3.15</v>
      </c>
      <c r="P8" s="15">
        <f t="shared" si="1"/>
        <v>0</v>
      </c>
      <c r="Q8" s="33"/>
      <c r="R8" s="33"/>
    </row>
    <row r="9" spans="1:18" ht="15.95" customHeight="1" x14ac:dyDescent="0.25">
      <c r="A9" s="21">
        <v>11</v>
      </c>
      <c r="B9" s="69"/>
      <c r="C9" s="69"/>
      <c r="D9" s="68"/>
      <c r="E9" s="68"/>
      <c r="F9" s="69"/>
      <c r="G9" s="69"/>
      <c r="H9" s="69"/>
      <c r="I9" s="69"/>
      <c r="J9" s="69"/>
      <c r="K9" s="36">
        <v>2.95</v>
      </c>
      <c r="L9" s="68"/>
      <c r="M9" s="68">
        <f t="shared" si="0"/>
        <v>0</v>
      </c>
      <c r="N9" s="17">
        <v>2.75</v>
      </c>
      <c r="O9" s="16">
        <v>3.15</v>
      </c>
      <c r="P9" s="15">
        <f t="shared" si="1"/>
        <v>0</v>
      </c>
      <c r="Q9" s="33"/>
      <c r="R9" s="33"/>
    </row>
    <row r="10" spans="1:18" ht="15.95" customHeight="1" x14ac:dyDescent="0.25">
      <c r="A10" s="21">
        <v>12</v>
      </c>
      <c r="B10" s="69"/>
      <c r="C10" s="69"/>
      <c r="D10" s="68"/>
      <c r="E10" s="68"/>
      <c r="F10" s="69"/>
      <c r="G10" s="69"/>
      <c r="H10" s="69"/>
      <c r="I10" s="69"/>
      <c r="J10" s="69"/>
      <c r="K10" s="36">
        <v>2.95</v>
      </c>
      <c r="L10" s="68"/>
      <c r="M10" s="68">
        <f t="shared" si="0"/>
        <v>0</v>
      </c>
      <c r="N10" s="17">
        <v>2.75</v>
      </c>
      <c r="O10" s="16">
        <v>3.15</v>
      </c>
      <c r="P10" s="15">
        <f t="shared" si="1"/>
        <v>0</v>
      </c>
      <c r="Q10" s="33"/>
      <c r="R10" s="33"/>
    </row>
    <row r="11" spans="1:18" ht="15.95" customHeight="1" x14ac:dyDescent="0.25">
      <c r="A11" s="21">
        <v>1</v>
      </c>
      <c r="B11" s="69"/>
      <c r="C11" s="69"/>
      <c r="D11" s="68"/>
      <c r="E11" s="68"/>
      <c r="F11" s="69"/>
      <c r="G11" s="69"/>
      <c r="H11" s="69"/>
      <c r="I11" s="69"/>
      <c r="J11" s="69"/>
      <c r="K11" s="36">
        <v>2.95</v>
      </c>
      <c r="L11" s="68"/>
      <c r="M11" s="68">
        <f t="shared" si="0"/>
        <v>0</v>
      </c>
      <c r="N11" s="17">
        <v>2.75</v>
      </c>
      <c r="O11" s="16">
        <v>3.15</v>
      </c>
      <c r="P11" s="15">
        <f t="shared" si="1"/>
        <v>0</v>
      </c>
      <c r="Q11" s="33"/>
      <c r="R11" s="33"/>
    </row>
    <row r="12" spans="1:18" ht="15.95" customHeight="1" x14ac:dyDescent="0.25">
      <c r="A12" s="21">
        <v>2</v>
      </c>
      <c r="B12" s="69"/>
      <c r="C12" s="69"/>
      <c r="D12" s="68"/>
      <c r="E12" s="68"/>
      <c r="F12" s="69"/>
      <c r="G12" s="69"/>
      <c r="H12" s="69"/>
      <c r="I12" s="69"/>
      <c r="J12" s="69"/>
      <c r="K12" s="36">
        <v>2.95</v>
      </c>
      <c r="L12" s="68"/>
      <c r="M12" s="68">
        <f t="shared" si="0"/>
        <v>0</v>
      </c>
      <c r="N12" s="17">
        <v>2.75</v>
      </c>
      <c r="O12" s="16">
        <v>3.15</v>
      </c>
      <c r="P12" s="15">
        <f t="shared" si="1"/>
        <v>0</v>
      </c>
      <c r="Q12" s="33"/>
      <c r="R12" s="33"/>
    </row>
    <row r="13" spans="1:18" ht="15.95" customHeight="1" x14ac:dyDescent="0.25">
      <c r="A13" s="21">
        <v>3</v>
      </c>
      <c r="B13" s="69"/>
      <c r="C13" s="69"/>
      <c r="D13" s="68"/>
      <c r="E13" s="68"/>
      <c r="F13" s="69"/>
      <c r="G13" s="69"/>
      <c r="H13" s="69"/>
      <c r="I13" s="69"/>
      <c r="J13" s="69"/>
      <c r="K13" s="36">
        <v>2.95</v>
      </c>
      <c r="L13" s="68"/>
      <c r="M13" s="68">
        <f t="shared" si="0"/>
        <v>0</v>
      </c>
      <c r="N13" s="17">
        <v>2.75</v>
      </c>
      <c r="O13" s="16">
        <v>3.15</v>
      </c>
      <c r="P13" s="15">
        <f t="shared" si="1"/>
        <v>0</v>
      </c>
      <c r="Q13" s="33"/>
      <c r="R13" s="33"/>
    </row>
    <row r="14" spans="1:18" ht="15.95" customHeight="1" x14ac:dyDescent="0.25">
      <c r="A14" s="21">
        <v>4</v>
      </c>
      <c r="B14" s="69"/>
      <c r="C14" s="69"/>
      <c r="D14" s="68"/>
      <c r="E14" s="68"/>
      <c r="F14" s="51"/>
      <c r="G14" s="69"/>
      <c r="H14" s="69"/>
      <c r="I14" s="69"/>
      <c r="J14" s="69"/>
      <c r="K14" s="36">
        <v>2.95</v>
      </c>
      <c r="L14" s="68"/>
      <c r="M14" s="68">
        <f t="shared" si="0"/>
        <v>0</v>
      </c>
      <c r="N14" s="17">
        <v>2.75</v>
      </c>
      <c r="O14" s="16">
        <v>3.15</v>
      </c>
      <c r="P14" s="15">
        <f t="shared" si="1"/>
        <v>0</v>
      </c>
      <c r="Q14" s="33"/>
      <c r="R14" s="33"/>
    </row>
    <row r="15" spans="1:18" ht="15.95" customHeight="1" x14ac:dyDescent="0.25">
      <c r="A15" s="21">
        <v>5</v>
      </c>
      <c r="B15" s="69"/>
      <c r="C15" s="69"/>
      <c r="D15" s="68"/>
      <c r="E15" s="68"/>
      <c r="F15" s="69"/>
      <c r="G15" s="70"/>
      <c r="H15" s="69"/>
      <c r="I15" s="69"/>
      <c r="J15" s="69"/>
      <c r="K15" s="36">
        <v>2.95</v>
      </c>
      <c r="L15" s="68"/>
      <c r="M15" s="68">
        <f t="shared" si="0"/>
        <v>0</v>
      </c>
      <c r="N15" s="17">
        <v>2.75</v>
      </c>
      <c r="O15" s="16">
        <v>3.15</v>
      </c>
      <c r="P15" s="15">
        <f t="shared" si="1"/>
        <v>0</v>
      </c>
      <c r="Q15" s="34"/>
      <c r="R15" s="33"/>
    </row>
    <row r="16" spans="1:18" ht="15.95" customHeight="1" x14ac:dyDescent="0.25">
      <c r="A16" s="21">
        <v>6</v>
      </c>
      <c r="B16" s="69"/>
      <c r="C16" s="69"/>
      <c r="D16" s="68"/>
      <c r="E16" s="68"/>
      <c r="F16" s="69"/>
      <c r="G16" s="69"/>
      <c r="H16" s="69"/>
      <c r="I16" s="69"/>
      <c r="J16" s="69"/>
      <c r="K16" s="36">
        <v>2.95</v>
      </c>
      <c r="L16" s="68"/>
      <c r="M16" s="68">
        <f t="shared" si="0"/>
        <v>0</v>
      </c>
      <c r="N16" s="17">
        <v>2.75</v>
      </c>
      <c r="O16" s="16">
        <v>3.15</v>
      </c>
      <c r="P16" s="15">
        <f t="shared" si="1"/>
        <v>0</v>
      </c>
      <c r="Q16" s="34"/>
      <c r="R16" s="33"/>
    </row>
    <row r="17" spans="1:18" ht="15.95" customHeight="1" x14ac:dyDescent="0.25">
      <c r="A17" s="21">
        <v>7</v>
      </c>
      <c r="B17" s="69"/>
      <c r="C17" s="69"/>
      <c r="D17" s="68"/>
      <c r="E17" s="68"/>
      <c r="F17" s="69"/>
      <c r="G17" s="70"/>
      <c r="H17" s="69"/>
      <c r="I17" s="69"/>
      <c r="J17" s="69"/>
      <c r="K17" s="36">
        <v>2.95</v>
      </c>
      <c r="L17" s="68"/>
      <c r="M17" s="68">
        <f t="shared" si="0"/>
        <v>0</v>
      </c>
      <c r="N17" s="17">
        <v>2.75</v>
      </c>
      <c r="O17" s="16">
        <v>3.15</v>
      </c>
      <c r="P17" s="15">
        <f t="shared" si="1"/>
        <v>0</v>
      </c>
      <c r="Q17" s="34"/>
      <c r="R17" s="33"/>
    </row>
    <row r="18" spans="1:18" ht="15.95" customHeight="1" x14ac:dyDescent="0.25">
      <c r="A18" s="21">
        <v>8</v>
      </c>
      <c r="B18" s="20"/>
      <c r="C18" s="20"/>
      <c r="D18" s="20"/>
      <c r="E18" s="20"/>
      <c r="F18" s="20"/>
      <c r="G18" s="20"/>
      <c r="H18" s="20"/>
      <c r="I18" s="20"/>
      <c r="J18" s="20"/>
      <c r="K18" s="36">
        <v>2.95</v>
      </c>
      <c r="L18" s="68"/>
      <c r="M18" s="68">
        <f t="shared" si="0"/>
        <v>0</v>
      </c>
      <c r="N18" s="17">
        <v>2.75</v>
      </c>
      <c r="O18" s="16">
        <v>3.15</v>
      </c>
      <c r="P18" s="15">
        <f t="shared" si="1"/>
        <v>0</v>
      </c>
      <c r="Q18" s="34"/>
      <c r="R18" s="33"/>
    </row>
    <row r="19" spans="1:18" ht="15.95" customHeight="1" x14ac:dyDescent="0.25">
      <c r="A19" s="21">
        <v>9</v>
      </c>
      <c r="B19" s="20"/>
      <c r="C19" s="20"/>
      <c r="D19" s="20"/>
      <c r="E19" s="20"/>
      <c r="F19" s="20"/>
      <c r="G19" s="20"/>
      <c r="H19" s="20"/>
      <c r="I19" s="20"/>
      <c r="J19" s="20"/>
      <c r="K19" s="36">
        <v>2.95</v>
      </c>
      <c r="L19" s="68"/>
      <c r="M19" s="68">
        <f t="shared" si="0"/>
        <v>0</v>
      </c>
      <c r="N19" s="17">
        <v>2.75</v>
      </c>
      <c r="O19" s="16">
        <v>3.15</v>
      </c>
      <c r="P19" s="15">
        <f t="shared" si="1"/>
        <v>0</v>
      </c>
      <c r="Q19" s="34"/>
      <c r="R19" s="33"/>
    </row>
    <row r="20" spans="1:18" ht="15.95" customHeight="1" x14ac:dyDescent="0.25">
      <c r="A20" s="21">
        <v>10</v>
      </c>
      <c r="B20" s="20"/>
      <c r="C20" s="12"/>
      <c r="D20" s="12"/>
      <c r="E20" s="12"/>
      <c r="F20" s="12"/>
      <c r="G20" s="12"/>
      <c r="H20" s="12"/>
      <c r="I20" s="12"/>
      <c r="J20" s="12"/>
      <c r="K20" s="36">
        <v>2.95</v>
      </c>
      <c r="L20" s="68"/>
      <c r="M20" s="68">
        <f t="shared" si="0"/>
        <v>0</v>
      </c>
      <c r="N20" s="17">
        <v>2.75</v>
      </c>
      <c r="O20" s="16">
        <v>3.15</v>
      </c>
      <c r="P20" s="15">
        <f t="shared" si="1"/>
        <v>0</v>
      </c>
      <c r="Q20" s="34"/>
      <c r="R20" s="33"/>
    </row>
    <row r="21" spans="1:18" ht="15.95" customHeight="1" x14ac:dyDescent="0.25">
      <c r="A21" s="33"/>
      <c r="B21" s="33"/>
      <c r="C21" s="33"/>
      <c r="D21" s="33"/>
      <c r="E21" s="33"/>
      <c r="F21" s="33"/>
      <c r="G21" s="33"/>
      <c r="H21" s="33"/>
      <c r="I21" s="33"/>
      <c r="J21" s="72"/>
      <c r="K21" s="33"/>
      <c r="L21" s="33"/>
      <c r="M21" s="33"/>
      <c r="N21" s="33"/>
      <c r="O21" s="33"/>
      <c r="P21" s="33"/>
      <c r="Q21" s="33"/>
      <c r="R21" s="33"/>
    </row>
  </sheetData>
  <phoneticPr fontId="21"/>
  <pageMargins left="0.78700000000000003" right="0.78700000000000003" top="0.98399999999999999" bottom="0.98399999999999999" header="0.51200000000000001" footer="0.51200000000000001"/>
  <pageSetup paperSize="9" orientation="portrait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52B00-ABA3-4321-A7E6-B58F52D9F361}">
  <sheetPr codeName="Sheet15"/>
  <dimension ref="A1:Q20"/>
  <sheetViews>
    <sheetView zoomScale="70" zoomScaleNormal="70" workbookViewId="0">
      <selection activeCell="L8" sqref="L8"/>
    </sheetView>
  </sheetViews>
  <sheetFormatPr defaultColWidth="9" defaultRowHeight="13.5" x14ac:dyDescent="0.15"/>
  <cols>
    <col min="1" max="1" width="3.75" style="11" customWidth="1"/>
    <col min="2" max="2" width="7.875" style="11" customWidth="1"/>
    <col min="3" max="3" width="9" style="11"/>
    <col min="4" max="7" width="8.625" style="11" customWidth="1"/>
    <col min="8" max="8" width="10.625" style="11" customWidth="1"/>
    <col min="9" max="9" width="8.625" style="11" customWidth="1"/>
    <col min="10" max="10" width="9.375" style="11" customWidth="1"/>
    <col min="11" max="11" width="6.875" style="11" customWidth="1"/>
    <col min="12" max="12" width="9.75" style="11" customWidth="1"/>
    <col min="13" max="13" width="6.25" style="11" customWidth="1"/>
    <col min="14" max="15" width="2.625" style="11" customWidth="1"/>
    <col min="16" max="16384" width="9" style="11"/>
  </cols>
  <sheetData>
    <row r="1" spans="1:17" ht="20.100000000000001" customHeight="1" x14ac:dyDescent="0.3">
      <c r="A1" s="13"/>
      <c r="B1" s="13"/>
      <c r="C1" s="13"/>
      <c r="D1" s="13"/>
      <c r="E1" s="13"/>
      <c r="F1" s="32" t="s">
        <v>12</v>
      </c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7" ht="15.95" customHeight="1" x14ac:dyDescent="0.25">
      <c r="A2" s="31" t="s">
        <v>24</v>
      </c>
      <c r="B2" s="27" t="s">
        <v>25</v>
      </c>
      <c r="C2" s="27" t="s">
        <v>26</v>
      </c>
      <c r="D2" s="29" t="s">
        <v>27</v>
      </c>
      <c r="E2" s="30" t="s">
        <v>37</v>
      </c>
      <c r="F2" s="27" t="s">
        <v>28</v>
      </c>
      <c r="G2" s="28" t="s">
        <v>29</v>
      </c>
      <c r="H2" s="27" t="s">
        <v>30</v>
      </c>
      <c r="I2" s="27" t="s">
        <v>31</v>
      </c>
      <c r="J2" s="26" t="s">
        <v>32</v>
      </c>
      <c r="K2" s="25" t="s">
        <v>0</v>
      </c>
      <c r="L2" s="24" t="s">
        <v>52</v>
      </c>
      <c r="M2" s="23" t="s">
        <v>33</v>
      </c>
      <c r="N2" s="74" t="s">
        <v>34</v>
      </c>
      <c r="O2" s="73" t="s">
        <v>35</v>
      </c>
      <c r="P2" s="13" t="s">
        <v>120</v>
      </c>
    </row>
    <row r="3" spans="1:17" ht="15.95" customHeight="1" x14ac:dyDescent="0.25">
      <c r="A3" s="21">
        <v>5</v>
      </c>
      <c r="B3" s="264">
        <v>89.5</v>
      </c>
      <c r="C3" s="258">
        <v>87.882089552238753</v>
      </c>
      <c r="D3" s="257">
        <v>88.352941176470594</v>
      </c>
      <c r="E3" s="257">
        <v>86.433000000000007</v>
      </c>
      <c r="F3" s="264">
        <v>88.233333333333334</v>
      </c>
      <c r="G3" s="264">
        <v>87.1</v>
      </c>
      <c r="H3" s="264">
        <v>88.7</v>
      </c>
      <c r="I3" s="264"/>
      <c r="J3" s="105"/>
      <c r="K3" s="12">
        <v>88</v>
      </c>
      <c r="L3" s="18">
        <f>AVERAGE(B3:J3)</f>
        <v>88.028766294577537</v>
      </c>
      <c r="M3" s="18">
        <f>MAX(B3:J3)-MIN(B3:J3)</f>
        <v>3.0669999999999931</v>
      </c>
      <c r="N3" s="74">
        <v>83</v>
      </c>
      <c r="O3" s="73">
        <v>93</v>
      </c>
      <c r="P3" s="15">
        <f>L3/L3*100</f>
        <v>100</v>
      </c>
    </row>
    <row r="4" spans="1:17" ht="15.95" customHeight="1" x14ac:dyDescent="0.25">
      <c r="A4" s="21">
        <v>6</v>
      </c>
      <c r="B4" s="264">
        <v>89.19047619047619</v>
      </c>
      <c r="C4" s="258">
        <v>88.779487179487177</v>
      </c>
      <c r="D4" s="257">
        <v>90.647058823529406</v>
      </c>
      <c r="E4" s="257">
        <v>86.406000000000006</v>
      </c>
      <c r="F4" s="264">
        <v>88.549999999999969</v>
      </c>
      <c r="G4" s="264">
        <v>86.9</v>
      </c>
      <c r="H4" s="264">
        <v>88.4</v>
      </c>
      <c r="I4" s="264">
        <v>89.55</v>
      </c>
      <c r="J4" s="264">
        <v>87.78947368421052</v>
      </c>
      <c r="K4" s="12">
        <v>88</v>
      </c>
      <c r="L4" s="18">
        <f>AVERAGE(B4:J4)</f>
        <v>88.46805509752258</v>
      </c>
      <c r="M4" s="18">
        <f>MAX(B4:J4)-MIN(B4:J4)</f>
        <v>4.2410588235294</v>
      </c>
      <c r="N4" s="74">
        <v>83</v>
      </c>
      <c r="O4" s="73">
        <v>93</v>
      </c>
      <c r="P4" s="15">
        <f>L4/L$3*100</f>
        <v>100.49902869418278</v>
      </c>
    </row>
    <row r="5" spans="1:17" ht="15.95" customHeight="1" x14ac:dyDescent="0.25">
      <c r="A5" s="21">
        <v>7</v>
      </c>
      <c r="B5" s="264">
        <v>89.181818181818187</v>
      </c>
      <c r="C5" s="258">
        <v>89.382999999999981</v>
      </c>
      <c r="D5" s="257">
        <v>90.318181818181799</v>
      </c>
      <c r="E5" s="257">
        <v>86.177000000000007</v>
      </c>
      <c r="F5" s="264">
        <v>88.595833333333346</v>
      </c>
      <c r="G5" s="264">
        <v>86.849000000000004</v>
      </c>
      <c r="H5" s="264">
        <v>88.4</v>
      </c>
      <c r="I5" s="264">
        <v>89.67</v>
      </c>
      <c r="J5" s="264">
        <v>88.13333333333334</v>
      </c>
      <c r="K5" s="12">
        <v>88</v>
      </c>
      <c r="L5" s="18">
        <f>AVERAGE(B5:J5)</f>
        <v>88.523129629629636</v>
      </c>
      <c r="M5" s="18">
        <f>MAX(B5:J5)-MIN(B5:J5)</f>
        <v>4.1411818181817921</v>
      </c>
      <c r="N5" s="74">
        <v>83</v>
      </c>
      <c r="O5" s="73">
        <v>93</v>
      </c>
      <c r="P5" s="15">
        <f>L5/L$3*100</f>
        <v>100.56159293815135</v>
      </c>
    </row>
    <row r="6" spans="1:17" ht="15.95" customHeight="1" x14ac:dyDescent="0.25">
      <c r="A6" s="21">
        <v>8</v>
      </c>
      <c r="B6" s="264">
        <v>88.75</v>
      </c>
      <c r="C6" s="258">
        <v>89.270212765957439</v>
      </c>
      <c r="D6" s="257">
        <v>90.25</v>
      </c>
      <c r="E6" s="274">
        <v>86.418999999999997</v>
      </c>
      <c r="F6" s="264">
        <v>88.445833333333326</v>
      </c>
      <c r="G6" s="264">
        <v>86.813999999999993</v>
      </c>
      <c r="H6" s="264">
        <v>88.5</v>
      </c>
      <c r="I6" s="264">
        <v>89.9</v>
      </c>
      <c r="J6" s="264">
        <v>87.411764705882348</v>
      </c>
      <c r="K6" s="12">
        <v>88</v>
      </c>
      <c r="L6" s="18">
        <f>AVERAGE(B6:J6)</f>
        <v>88.417867867241455</v>
      </c>
      <c r="M6" s="18">
        <f>MAX(B6:J6)-MIN(B6:J6)</f>
        <v>3.8310000000000031</v>
      </c>
      <c r="N6" s="74">
        <v>83</v>
      </c>
      <c r="O6" s="73">
        <v>93</v>
      </c>
      <c r="P6" s="15">
        <f t="shared" ref="P6:P20" si="0">L6/L$3*100</f>
        <v>100.44201638741799</v>
      </c>
    </row>
    <row r="7" spans="1:17" ht="15.95" customHeight="1" x14ac:dyDescent="0.25">
      <c r="A7" s="21">
        <v>9</v>
      </c>
      <c r="B7" s="264">
        <v>88.45</v>
      </c>
      <c r="C7" s="258">
        <v>88.625842696629206</v>
      </c>
      <c r="D7" s="257">
        <v>90.421052631578945</v>
      </c>
      <c r="E7" s="257">
        <v>85.966999999999999</v>
      </c>
      <c r="F7" s="264">
        <v>88.169565217391309</v>
      </c>
      <c r="G7" s="264">
        <v>86.787000000000006</v>
      </c>
      <c r="H7" s="264">
        <v>89.1</v>
      </c>
      <c r="I7" s="264">
        <v>89.4</v>
      </c>
      <c r="J7" s="264">
        <v>87.461538461538467</v>
      </c>
      <c r="K7" s="12">
        <v>88</v>
      </c>
      <c r="L7" s="18">
        <f>AVERAGE(B7:J7)</f>
        <v>88.264666556348658</v>
      </c>
      <c r="M7" s="18">
        <f>MAX(B5:J5)-MIN(B5:J5)</f>
        <v>4.1411818181817921</v>
      </c>
      <c r="N7" s="74">
        <v>83</v>
      </c>
      <c r="O7" s="73">
        <v>93</v>
      </c>
      <c r="P7" s="15">
        <f t="shared" si="0"/>
        <v>100.26798087909322</v>
      </c>
    </row>
    <row r="8" spans="1:17" ht="15.95" customHeight="1" x14ac:dyDescent="0.25">
      <c r="A8" s="21">
        <v>10</v>
      </c>
      <c r="B8" s="105"/>
      <c r="C8" s="130"/>
      <c r="D8" s="133"/>
      <c r="E8" s="133"/>
      <c r="F8" s="105"/>
      <c r="G8" s="105"/>
      <c r="H8" s="105"/>
      <c r="I8" s="105"/>
      <c r="J8" s="105"/>
      <c r="K8" s="12">
        <v>88</v>
      </c>
      <c r="L8" s="18"/>
      <c r="M8" s="18">
        <f t="shared" ref="M8:M20" si="1">MAX(B8:J8)-MIN(B8:J8)</f>
        <v>0</v>
      </c>
      <c r="N8" s="74">
        <v>83</v>
      </c>
      <c r="O8" s="73">
        <v>93</v>
      </c>
      <c r="P8" s="15">
        <f t="shared" si="0"/>
        <v>0</v>
      </c>
    </row>
    <row r="9" spans="1:17" ht="15.95" customHeight="1" x14ac:dyDescent="0.25">
      <c r="A9" s="21">
        <v>11</v>
      </c>
      <c r="B9" s="20"/>
      <c r="C9" s="22"/>
      <c r="D9" s="18"/>
      <c r="E9" s="18"/>
      <c r="F9" s="20"/>
      <c r="G9" s="20"/>
      <c r="H9" s="20"/>
      <c r="I9" s="20"/>
      <c r="J9" s="20"/>
      <c r="K9" s="12">
        <v>88</v>
      </c>
      <c r="L9" s="18"/>
      <c r="M9" s="18">
        <f t="shared" si="1"/>
        <v>0</v>
      </c>
      <c r="N9" s="74">
        <v>83</v>
      </c>
      <c r="O9" s="73">
        <v>93</v>
      </c>
      <c r="P9" s="15">
        <f t="shared" si="0"/>
        <v>0</v>
      </c>
    </row>
    <row r="10" spans="1:17" ht="15.95" customHeight="1" x14ac:dyDescent="0.25">
      <c r="A10" s="21">
        <v>12</v>
      </c>
      <c r="B10" s="20"/>
      <c r="C10" s="22"/>
      <c r="D10" s="18"/>
      <c r="E10" s="18"/>
      <c r="F10" s="20"/>
      <c r="G10" s="20"/>
      <c r="H10" s="20"/>
      <c r="I10" s="20"/>
      <c r="J10" s="20"/>
      <c r="K10" s="12">
        <v>88</v>
      </c>
      <c r="L10" s="18"/>
      <c r="M10" s="18">
        <f t="shared" si="1"/>
        <v>0</v>
      </c>
      <c r="N10" s="74">
        <v>83</v>
      </c>
      <c r="O10" s="73">
        <v>93</v>
      </c>
      <c r="P10" s="15">
        <f t="shared" si="0"/>
        <v>0</v>
      </c>
    </row>
    <row r="11" spans="1:17" ht="15.95" customHeight="1" x14ac:dyDescent="0.25">
      <c r="A11" s="21">
        <v>1</v>
      </c>
      <c r="B11" s="20"/>
      <c r="C11" s="22"/>
      <c r="D11" s="18"/>
      <c r="E11" s="18"/>
      <c r="F11" s="20"/>
      <c r="G11" s="20"/>
      <c r="H11" s="20"/>
      <c r="I11" s="20"/>
      <c r="J11" s="20"/>
      <c r="K11" s="12">
        <v>88</v>
      </c>
      <c r="L11" s="18"/>
      <c r="M11" s="18">
        <f t="shared" si="1"/>
        <v>0</v>
      </c>
      <c r="N11" s="74">
        <v>83</v>
      </c>
      <c r="O11" s="73">
        <v>93</v>
      </c>
      <c r="P11" s="15">
        <f t="shared" si="0"/>
        <v>0</v>
      </c>
    </row>
    <row r="12" spans="1:17" ht="15.95" customHeight="1" x14ac:dyDescent="0.25">
      <c r="A12" s="21">
        <v>2</v>
      </c>
      <c r="B12" s="20"/>
      <c r="C12" s="22"/>
      <c r="D12" s="18"/>
      <c r="E12" s="18"/>
      <c r="F12" s="20"/>
      <c r="G12" s="20"/>
      <c r="H12" s="20"/>
      <c r="I12" s="20"/>
      <c r="J12" s="20"/>
      <c r="K12" s="12">
        <v>88</v>
      </c>
      <c r="L12" s="18"/>
      <c r="M12" s="18">
        <f t="shared" si="1"/>
        <v>0</v>
      </c>
      <c r="N12" s="74">
        <v>83</v>
      </c>
      <c r="O12" s="73">
        <v>93</v>
      </c>
      <c r="P12" s="15">
        <f t="shared" si="0"/>
        <v>0</v>
      </c>
    </row>
    <row r="13" spans="1:17" ht="15.95" customHeight="1" x14ac:dyDescent="0.25">
      <c r="A13" s="21">
        <v>3</v>
      </c>
      <c r="B13" s="20"/>
      <c r="C13" s="22"/>
      <c r="D13" s="18"/>
      <c r="E13" s="18"/>
      <c r="F13" s="20"/>
      <c r="G13" s="20"/>
      <c r="H13" s="20"/>
      <c r="I13" s="20"/>
      <c r="J13" s="20"/>
      <c r="K13" s="12">
        <v>88</v>
      </c>
      <c r="L13" s="18"/>
      <c r="M13" s="18">
        <f t="shared" si="1"/>
        <v>0</v>
      </c>
      <c r="N13" s="74">
        <v>83</v>
      </c>
      <c r="O13" s="73">
        <v>93</v>
      </c>
      <c r="P13" s="15">
        <f t="shared" si="0"/>
        <v>0</v>
      </c>
    </row>
    <row r="14" spans="1:17" ht="15.95" customHeight="1" x14ac:dyDescent="0.25">
      <c r="A14" s="21">
        <v>4</v>
      </c>
      <c r="B14" s="20"/>
      <c r="C14" s="22"/>
      <c r="D14" s="18"/>
      <c r="E14" s="18"/>
      <c r="F14" s="20"/>
      <c r="G14" s="20"/>
      <c r="H14" s="20"/>
      <c r="I14" s="20"/>
      <c r="J14" s="20"/>
      <c r="K14" s="12">
        <v>88</v>
      </c>
      <c r="L14" s="18"/>
      <c r="M14" s="18">
        <f t="shared" si="1"/>
        <v>0</v>
      </c>
      <c r="N14" s="74">
        <v>83</v>
      </c>
      <c r="O14" s="73">
        <v>93</v>
      </c>
      <c r="P14" s="15">
        <f t="shared" si="0"/>
        <v>0</v>
      </c>
    </row>
    <row r="15" spans="1:17" ht="15.95" customHeight="1" x14ac:dyDescent="0.25">
      <c r="A15" s="21">
        <v>5</v>
      </c>
      <c r="B15" s="20"/>
      <c r="C15" s="22"/>
      <c r="D15" s="18"/>
      <c r="E15" s="18"/>
      <c r="F15" s="20"/>
      <c r="G15" s="20"/>
      <c r="H15" s="20"/>
      <c r="I15" s="20"/>
      <c r="J15" s="20"/>
      <c r="K15" s="12">
        <v>88</v>
      </c>
      <c r="L15" s="18"/>
      <c r="M15" s="18">
        <f t="shared" si="1"/>
        <v>0</v>
      </c>
      <c r="N15" s="74">
        <v>83</v>
      </c>
      <c r="O15" s="73">
        <v>93</v>
      </c>
      <c r="P15" s="15">
        <f t="shared" si="0"/>
        <v>0</v>
      </c>
      <c r="Q15" s="14"/>
    </row>
    <row r="16" spans="1:17" ht="15.95" customHeight="1" x14ac:dyDescent="0.25">
      <c r="A16" s="21">
        <v>6</v>
      </c>
      <c r="B16" s="20"/>
      <c r="C16" s="22"/>
      <c r="D16" s="18"/>
      <c r="E16" s="18"/>
      <c r="F16" s="20"/>
      <c r="G16" s="20"/>
      <c r="H16" s="20"/>
      <c r="I16" s="20"/>
      <c r="J16" s="20"/>
      <c r="K16" s="12">
        <v>88</v>
      </c>
      <c r="L16" s="18"/>
      <c r="M16" s="18">
        <f t="shared" si="1"/>
        <v>0</v>
      </c>
      <c r="N16" s="74">
        <v>83</v>
      </c>
      <c r="O16" s="73">
        <v>93</v>
      </c>
      <c r="P16" s="15">
        <f t="shared" si="0"/>
        <v>0</v>
      </c>
      <c r="Q16" s="14"/>
    </row>
    <row r="17" spans="1:17" ht="15.95" customHeight="1" x14ac:dyDescent="0.25">
      <c r="A17" s="21">
        <v>7</v>
      </c>
      <c r="B17" s="20"/>
      <c r="C17" s="22"/>
      <c r="D17" s="18"/>
      <c r="E17" s="18"/>
      <c r="F17" s="20"/>
      <c r="G17" s="20"/>
      <c r="H17" s="20"/>
      <c r="I17" s="20"/>
      <c r="J17" s="20"/>
      <c r="K17" s="12">
        <v>88</v>
      </c>
      <c r="L17" s="18"/>
      <c r="M17" s="18">
        <f t="shared" si="1"/>
        <v>0</v>
      </c>
      <c r="N17" s="74">
        <v>83</v>
      </c>
      <c r="O17" s="73">
        <v>93</v>
      </c>
      <c r="P17" s="15">
        <f t="shared" si="0"/>
        <v>0</v>
      </c>
      <c r="Q17" s="14"/>
    </row>
    <row r="18" spans="1:17" ht="15.95" customHeight="1" x14ac:dyDescent="0.25">
      <c r="A18" s="21">
        <v>8</v>
      </c>
      <c r="B18" s="20"/>
      <c r="C18" s="20"/>
      <c r="D18" s="20"/>
      <c r="E18" s="20"/>
      <c r="F18" s="20"/>
      <c r="G18" s="20"/>
      <c r="H18" s="20"/>
      <c r="I18" s="20"/>
      <c r="J18" s="20"/>
      <c r="K18" s="12">
        <v>88</v>
      </c>
      <c r="L18" s="18"/>
      <c r="M18" s="18">
        <f t="shared" si="1"/>
        <v>0</v>
      </c>
      <c r="N18" s="74">
        <v>83</v>
      </c>
      <c r="O18" s="73">
        <v>93</v>
      </c>
      <c r="P18" s="15">
        <f t="shared" si="0"/>
        <v>0</v>
      </c>
      <c r="Q18" s="14"/>
    </row>
    <row r="19" spans="1:17" ht="15.95" customHeight="1" x14ac:dyDescent="0.25">
      <c r="A19" s="21">
        <v>9</v>
      </c>
      <c r="B19" s="20"/>
      <c r="C19" s="20"/>
      <c r="D19" s="20"/>
      <c r="E19" s="20"/>
      <c r="F19" s="20"/>
      <c r="G19" s="20"/>
      <c r="H19" s="20"/>
      <c r="I19" s="20"/>
      <c r="J19" s="20"/>
      <c r="K19" s="12">
        <v>88</v>
      </c>
      <c r="L19" s="18"/>
      <c r="M19" s="18">
        <f t="shared" si="1"/>
        <v>0</v>
      </c>
      <c r="N19" s="74">
        <v>83</v>
      </c>
      <c r="O19" s="73">
        <v>93</v>
      </c>
      <c r="P19" s="15">
        <f t="shared" si="0"/>
        <v>0</v>
      </c>
    </row>
    <row r="20" spans="1:17" ht="15.95" customHeight="1" x14ac:dyDescent="0.25">
      <c r="A20" s="21">
        <v>10</v>
      </c>
      <c r="B20" s="20"/>
      <c r="C20" s="54"/>
      <c r="D20" s="54"/>
      <c r="E20" s="54"/>
      <c r="F20" s="54"/>
      <c r="G20" s="54"/>
      <c r="H20" s="54"/>
      <c r="I20" s="54"/>
      <c r="J20" s="54"/>
      <c r="K20" s="12">
        <v>88</v>
      </c>
      <c r="L20" s="18"/>
      <c r="M20" s="18">
        <f t="shared" si="1"/>
        <v>0</v>
      </c>
      <c r="N20" s="74">
        <v>83</v>
      </c>
      <c r="O20" s="73">
        <v>93</v>
      </c>
      <c r="P20" s="15">
        <f t="shared" si="0"/>
        <v>0</v>
      </c>
    </row>
  </sheetData>
  <phoneticPr fontId="21"/>
  <pageMargins left="0.78700000000000003" right="0.78700000000000003" top="0.98399999999999999" bottom="0.98399999999999999" header="0.51200000000000001" footer="0.51200000000000001"/>
  <pageSetup paperSize="9" orientation="portrait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14CF3-F61E-4454-A116-E87C72F91638}">
  <sheetPr codeName="Sheet16"/>
  <dimension ref="A1:Q20"/>
  <sheetViews>
    <sheetView zoomScale="70" zoomScaleNormal="70" workbookViewId="0">
      <selection activeCell="L8" sqref="L8"/>
    </sheetView>
  </sheetViews>
  <sheetFormatPr defaultColWidth="9" defaultRowHeight="13.5" x14ac:dyDescent="0.15"/>
  <cols>
    <col min="1" max="1" width="3.75" style="11" customWidth="1"/>
    <col min="2" max="2" width="7.875" style="11" customWidth="1"/>
    <col min="3" max="3" width="9" style="11"/>
    <col min="4" max="7" width="8.625" style="11" customWidth="1"/>
    <col min="8" max="8" width="10.625" style="11" customWidth="1"/>
    <col min="9" max="9" width="8.625" style="11" customWidth="1"/>
    <col min="10" max="10" width="9.375" style="11" customWidth="1"/>
    <col min="11" max="11" width="6.875" style="11" customWidth="1"/>
    <col min="12" max="12" width="9.75" style="11" customWidth="1"/>
    <col min="13" max="13" width="6.125" style="11" customWidth="1"/>
    <col min="14" max="15" width="2.625" style="11" customWidth="1"/>
    <col min="16" max="16384" width="9" style="11"/>
  </cols>
  <sheetData>
    <row r="1" spans="1:17" ht="20.100000000000001" customHeight="1" x14ac:dyDescent="0.3">
      <c r="F1" s="32" t="s">
        <v>13</v>
      </c>
    </row>
    <row r="2" spans="1:17" ht="15.95" customHeight="1" x14ac:dyDescent="0.25">
      <c r="A2" s="31" t="s">
        <v>24</v>
      </c>
      <c r="B2" s="27" t="s">
        <v>25</v>
      </c>
      <c r="C2" s="27" t="s">
        <v>26</v>
      </c>
      <c r="D2" s="29" t="s">
        <v>27</v>
      </c>
      <c r="E2" s="30" t="s">
        <v>37</v>
      </c>
      <c r="F2" s="27" t="s">
        <v>28</v>
      </c>
      <c r="G2" s="28" t="s">
        <v>29</v>
      </c>
      <c r="H2" s="27" t="s">
        <v>30</v>
      </c>
      <c r="I2" s="27" t="s">
        <v>31</v>
      </c>
      <c r="J2" s="26" t="s">
        <v>32</v>
      </c>
      <c r="K2" s="25" t="s">
        <v>0</v>
      </c>
      <c r="L2" s="24" t="s">
        <v>52</v>
      </c>
      <c r="M2" s="23" t="s">
        <v>33</v>
      </c>
      <c r="N2" s="74" t="s">
        <v>34</v>
      </c>
      <c r="O2" s="73" t="s">
        <v>35</v>
      </c>
      <c r="P2" s="13" t="s">
        <v>120</v>
      </c>
    </row>
    <row r="3" spans="1:17" ht="15.95" customHeight="1" x14ac:dyDescent="0.25">
      <c r="A3" s="21">
        <v>5</v>
      </c>
      <c r="B3" s="258">
        <v>70.222222222222229</v>
      </c>
      <c r="C3" s="258">
        <v>71.495945945945962</v>
      </c>
      <c r="D3" s="257">
        <v>72.933333333333294</v>
      </c>
      <c r="E3" s="257">
        <v>72.216999999999999</v>
      </c>
      <c r="F3" s="258">
        <v>70.13333333333334</v>
      </c>
      <c r="G3" s="264">
        <v>71.3</v>
      </c>
      <c r="H3" s="258">
        <v>70.900000000000006</v>
      </c>
      <c r="I3" s="258"/>
      <c r="J3" s="130"/>
      <c r="K3" s="75">
        <v>71</v>
      </c>
      <c r="L3" s="18">
        <f>AVERAGE(B3:J3)</f>
        <v>71.314547833547834</v>
      </c>
      <c r="M3" s="18">
        <f>MAX(B3:J3)-MIN(B3:J3)</f>
        <v>2.7999999999999545</v>
      </c>
      <c r="N3" s="74">
        <v>67</v>
      </c>
      <c r="O3" s="73">
        <v>75</v>
      </c>
      <c r="P3" s="15">
        <f>L3/L3*100</f>
        <v>100</v>
      </c>
    </row>
    <row r="4" spans="1:17" ht="15.95" customHeight="1" x14ac:dyDescent="0.25">
      <c r="A4" s="21">
        <v>6</v>
      </c>
      <c r="B4" s="258">
        <v>70.428571428571431</v>
      </c>
      <c r="C4" s="258">
        <v>71.093827160493845</v>
      </c>
      <c r="D4" s="257">
        <v>71.1875</v>
      </c>
      <c r="E4" s="257">
        <v>71.906000000000006</v>
      </c>
      <c r="F4" s="258">
        <v>69.166666666666671</v>
      </c>
      <c r="G4" s="264">
        <v>71.108000000000004</v>
      </c>
      <c r="H4" s="258">
        <v>70.5</v>
      </c>
      <c r="I4" s="258">
        <v>70.83</v>
      </c>
      <c r="J4" s="258">
        <v>68.736842105263165</v>
      </c>
      <c r="K4" s="75">
        <v>71</v>
      </c>
      <c r="L4" s="18">
        <f>AVERAGE(B4:J4)</f>
        <v>70.550823040110572</v>
      </c>
      <c r="M4" s="18">
        <f t="shared" ref="M4:M20" si="0">MAX(B4:J4)-MIN(B4:J4)</f>
        <v>3.1691578947368413</v>
      </c>
      <c r="N4" s="74">
        <v>67</v>
      </c>
      <c r="O4" s="73">
        <v>75</v>
      </c>
      <c r="P4" s="15">
        <f t="shared" ref="P4:P20" si="1">L4/L$3*100</f>
        <v>98.929075740310594</v>
      </c>
    </row>
    <row r="5" spans="1:17" ht="15.95" customHeight="1" x14ac:dyDescent="0.25">
      <c r="A5" s="21">
        <v>7</v>
      </c>
      <c r="B5" s="258">
        <v>70.590909090909093</v>
      </c>
      <c r="C5" s="258">
        <v>70.822916666666671</v>
      </c>
      <c r="D5" s="257">
        <v>72.210526315789494</v>
      </c>
      <c r="E5" s="257">
        <v>72.225999999999999</v>
      </c>
      <c r="F5" s="258">
        <v>69.183333333333351</v>
      </c>
      <c r="G5" s="264">
        <v>70.814999999999998</v>
      </c>
      <c r="H5" s="258">
        <v>70.7</v>
      </c>
      <c r="I5" s="258">
        <v>70.83</v>
      </c>
      <c r="J5" s="258">
        <v>68.8</v>
      </c>
      <c r="K5" s="75">
        <v>71</v>
      </c>
      <c r="L5" s="18">
        <f>AVERAGE(B5:J5)</f>
        <v>70.686520600744274</v>
      </c>
      <c r="M5" s="18">
        <f t="shared" si="0"/>
        <v>3.4260000000000019</v>
      </c>
      <c r="N5" s="74">
        <v>67</v>
      </c>
      <c r="O5" s="73">
        <v>75</v>
      </c>
      <c r="P5" s="15">
        <f t="shared" si="1"/>
        <v>99.119356075468062</v>
      </c>
    </row>
    <row r="6" spans="1:17" ht="15.95" customHeight="1" x14ac:dyDescent="0.25">
      <c r="A6" s="21">
        <v>8</v>
      </c>
      <c r="B6" s="258">
        <v>70.75</v>
      </c>
      <c r="C6" s="258">
        <v>71.7</v>
      </c>
      <c r="D6" s="257">
        <v>71.384615384615401</v>
      </c>
      <c r="E6" s="274">
        <v>71.656000000000006</v>
      </c>
      <c r="F6" s="258">
        <v>68.99166666666666</v>
      </c>
      <c r="G6" s="264">
        <v>70.522999999999996</v>
      </c>
      <c r="H6" s="258">
        <v>70.5</v>
      </c>
      <c r="I6" s="258">
        <v>71</v>
      </c>
      <c r="J6" s="258">
        <v>68.888888888888886</v>
      </c>
      <c r="K6" s="75">
        <v>71</v>
      </c>
      <c r="L6" s="18">
        <f>AVERAGE(B6:J6)</f>
        <v>70.599352326685661</v>
      </c>
      <c r="M6" s="18">
        <f t="shared" si="0"/>
        <v>2.8111111111111171</v>
      </c>
      <c r="N6" s="74">
        <v>67</v>
      </c>
      <c r="O6" s="73">
        <v>75</v>
      </c>
      <c r="P6" s="15">
        <f t="shared" si="1"/>
        <v>98.997125371205499</v>
      </c>
    </row>
    <row r="7" spans="1:17" ht="15.95" customHeight="1" x14ac:dyDescent="0.25">
      <c r="A7" s="21">
        <v>9</v>
      </c>
      <c r="B7" s="258">
        <v>70.8</v>
      </c>
      <c r="C7" s="258">
        <v>71.565517241379311</v>
      </c>
      <c r="D7" s="257">
        <v>71.352941176470594</v>
      </c>
      <c r="E7" s="257">
        <v>72.078000000000003</v>
      </c>
      <c r="F7" s="258">
        <v>69.008695652173927</v>
      </c>
      <c r="G7" s="264">
        <v>70.873000000000005</v>
      </c>
      <c r="H7" s="258">
        <v>70.5</v>
      </c>
      <c r="I7" s="258">
        <v>70.67</v>
      </c>
      <c r="J7" s="258">
        <v>68.84615384615384</v>
      </c>
      <c r="K7" s="75">
        <v>71</v>
      </c>
      <c r="L7" s="18">
        <f>AVERAGE(B7:J7)</f>
        <v>70.632700879575282</v>
      </c>
      <c r="M7" s="18">
        <f t="shared" si="0"/>
        <v>3.2318461538461634</v>
      </c>
      <c r="N7" s="74">
        <v>67</v>
      </c>
      <c r="O7" s="73">
        <v>75</v>
      </c>
      <c r="P7" s="15">
        <f t="shared" si="1"/>
        <v>99.043887993843811</v>
      </c>
    </row>
    <row r="8" spans="1:17" ht="15.95" customHeight="1" x14ac:dyDescent="0.25">
      <c r="A8" s="21">
        <v>10</v>
      </c>
      <c r="B8" s="130"/>
      <c r="C8" s="130"/>
      <c r="D8" s="133"/>
      <c r="E8" s="133"/>
      <c r="F8" s="130"/>
      <c r="G8" s="105"/>
      <c r="H8" s="130"/>
      <c r="I8" s="130"/>
      <c r="J8" s="130"/>
      <c r="K8" s="75">
        <v>71</v>
      </c>
      <c r="L8" s="18"/>
      <c r="M8" s="18">
        <f t="shared" si="0"/>
        <v>0</v>
      </c>
      <c r="N8" s="74">
        <v>67</v>
      </c>
      <c r="O8" s="73">
        <v>75</v>
      </c>
      <c r="P8" s="15">
        <f t="shared" si="1"/>
        <v>0</v>
      </c>
    </row>
    <row r="9" spans="1:17" ht="15.95" customHeight="1" x14ac:dyDescent="0.25">
      <c r="A9" s="21">
        <v>11</v>
      </c>
      <c r="B9" s="22"/>
      <c r="C9" s="22"/>
      <c r="D9" s="18"/>
      <c r="E9" s="18"/>
      <c r="F9" s="22"/>
      <c r="G9" s="20"/>
      <c r="H9" s="22"/>
      <c r="I9" s="22"/>
      <c r="J9" s="22"/>
      <c r="K9" s="75">
        <v>71</v>
      </c>
      <c r="L9" s="18"/>
      <c r="M9" s="18">
        <f t="shared" si="0"/>
        <v>0</v>
      </c>
      <c r="N9" s="74">
        <v>67</v>
      </c>
      <c r="O9" s="73">
        <v>75</v>
      </c>
      <c r="P9" s="15">
        <f t="shared" si="1"/>
        <v>0</v>
      </c>
    </row>
    <row r="10" spans="1:17" ht="15.95" customHeight="1" x14ac:dyDescent="0.25">
      <c r="A10" s="21">
        <v>12</v>
      </c>
      <c r="B10" s="22"/>
      <c r="C10" s="22"/>
      <c r="D10" s="18"/>
      <c r="E10" s="18"/>
      <c r="F10" s="22"/>
      <c r="G10" s="20"/>
      <c r="H10" s="22"/>
      <c r="I10" s="22"/>
      <c r="J10" s="22"/>
      <c r="K10" s="75">
        <v>71</v>
      </c>
      <c r="L10" s="18"/>
      <c r="M10" s="18">
        <f t="shared" si="0"/>
        <v>0</v>
      </c>
      <c r="N10" s="74">
        <v>67</v>
      </c>
      <c r="O10" s="73">
        <v>75</v>
      </c>
      <c r="P10" s="15">
        <f t="shared" si="1"/>
        <v>0</v>
      </c>
    </row>
    <row r="11" spans="1:17" ht="15.95" customHeight="1" x14ac:dyDescent="0.25">
      <c r="A11" s="21">
        <v>1</v>
      </c>
      <c r="B11" s="22"/>
      <c r="C11" s="22"/>
      <c r="D11" s="18"/>
      <c r="E11" s="18"/>
      <c r="F11" s="22"/>
      <c r="G11" s="20"/>
      <c r="H11" s="22"/>
      <c r="I11" s="22"/>
      <c r="J11" s="22"/>
      <c r="K11" s="75">
        <v>71</v>
      </c>
      <c r="L11" s="18"/>
      <c r="M11" s="18">
        <f t="shared" si="0"/>
        <v>0</v>
      </c>
      <c r="N11" s="74">
        <v>67</v>
      </c>
      <c r="O11" s="73">
        <v>75</v>
      </c>
      <c r="P11" s="15">
        <f t="shared" si="1"/>
        <v>0</v>
      </c>
    </row>
    <row r="12" spans="1:17" ht="15.95" customHeight="1" x14ac:dyDescent="0.25">
      <c r="A12" s="21">
        <v>2</v>
      </c>
      <c r="B12" s="22"/>
      <c r="C12" s="22"/>
      <c r="D12" s="18"/>
      <c r="E12" s="18"/>
      <c r="F12" s="22"/>
      <c r="G12" s="20"/>
      <c r="H12" s="22"/>
      <c r="I12" s="22"/>
      <c r="J12" s="22"/>
      <c r="K12" s="75">
        <v>71</v>
      </c>
      <c r="L12" s="18"/>
      <c r="M12" s="18">
        <f t="shared" si="0"/>
        <v>0</v>
      </c>
      <c r="N12" s="74">
        <v>67</v>
      </c>
      <c r="O12" s="73">
        <v>75</v>
      </c>
      <c r="P12" s="15">
        <f t="shared" si="1"/>
        <v>0</v>
      </c>
    </row>
    <row r="13" spans="1:17" ht="15.95" customHeight="1" x14ac:dyDescent="0.25">
      <c r="A13" s="21">
        <v>3</v>
      </c>
      <c r="B13" s="22"/>
      <c r="C13" s="22"/>
      <c r="D13" s="18"/>
      <c r="E13" s="18"/>
      <c r="F13" s="22"/>
      <c r="G13" s="20"/>
      <c r="H13" s="22"/>
      <c r="I13" s="22"/>
      <c r="J13" s="22"/>
      <c r="K13" s="75">
        <v>71</v>
      </c>
      <c r="L13" s="18"/>
      <c r="M13" s="18">
        <f t="shared" si="0"/>
        <v>0</v>
      </c>
      <c r="N13" s="74">
        <v>67</v>
      </c>
      <c r="O13" s="73">
        <v>75</v>
      </c>
      <c r="P13" s="15">
        <f t="shared" si="1"/>
        <v>0</v>
      </c>
    </row>
    <row r="14" spans="1:17" ht="15.95" customHeight="1" x14ac:dyDescent="0.25">
      <c r="A14" s="21">
        <v>4</v>
      </c>
      <c r="B14" s="22"/>
      <c r="C14" s="22"/>
      <c r="D14" s="18"/>
      <c r="E14" s="18"/>
      <c r="F14" s="20"/>
      <c r="G14" s="20"/>
      <c r="H14" s="22"/>
      <c r="I14" s="22"/>
      <c r="J14" s="22"/>
      <c r="K14" s="75">
        <v>71</v>
      </c>
      <c r="L14" s="18"/>
      <c r="M14" s="18">
        <f t="shared" si="0"/>
        <v>0</v>
      </c>
      <c r="N14" s="74">
        <v>67</v>
      </c>
      <c r="O14" s="73">
        <v>75</v>
      </c>
      <c r="P14" s="15">
        <f t="shared" si="1"/>
        <v>0</v>
      </c>
    </row>
    <row r="15" spans="1:17" ht="15.95" customHeight="1" x14ac:dyDescent="0.25">
      <c r="A15" s="21">
        <v>5</v>
      </c>
      <c r="B15" s="22"/>
      <c r="C15" s="22"/>
      <c r="D15" s="18"/>
      <c r="E15" s="18"/>
      <c r="F15" s="22"/>
      <c r="G15" s="20"/>
      <c r="H15" s="22"/>
      <c r="I15" s="22"/>
      <c r="J15" s="22"/>
      <c r="K15" s="75">
        <v>71</v>
      </c>
      <c r="L15" s="18"/>
      <c r="M15" s="18">
        <f t="shared" si="0"/>
        <v>0</v>
      </c>
      <c r="N15" s="74">
        <v>67</v>
      </c>
      <c r="O15" s="73">
        <v>75</v>
      </c>
      <c r="P15" s="15">
        <f t="shared" si="1"/>
        <v>0</v>
      </c>
      <c r="Q15" s="14"/>
    </row>
    <row r="16" spans="1:17" ht="15.95" customHeight="1" x14ac:dyDescent="0.25">
      <c r="A16" s="21">
        <v>6</v>
      </c>
      <c r="B16" s="22"/>
      <c r="C16" s="22"/>
      <c r="D16" s="18"/>
      <c r="E16" s="18"/>
      <c r="F16" s="22"/>
      <c r="G16" s="20"/>
      <c r="H16" s="22"/>
      <c r="I16" s="22"/>
      <c r="J16" s="22"/>
      <c r="K16" s="75">
        <v>71</v>
      </c>
      <c r="L16" s="18"/>
      <c r="M16" s="18">
        <f t="shared" si="0"/>
        <v>0</v>
      </c>
      <c r="N16" s="74">
        <v>67</v>
      </c>
      <c r="O16" s="73">
        <v>75</v>
      </c>
      <c r="P16" s="15">
        <f t="shared" si="1"/>
        <v>0</v>
      </c>
      <c r="Q16" s="14"/>
    </row>
    <row r="17" spans="1:17" ht="15.95" customHeight="1" x14ac:dyDescent="0.25">
      <c r="A17" s="21">
        <v>7</v>
      </c>
      <c r="B17" s="22"/>
      <c r="C17" s="22"/>
      <c r="D17" s="18"/>
      <c r="E17" s="18"/>
      <c r="F17" s="22"/>
      <c r="G17" s="20"/>
      <c r="H17" s="22"/>
      <c r="I17" s="22"/>
      <c r="J17" s="22"/>
      <c r="K17" s="75">
        <v>71</v>
      </c>
      <c r="L17" s="18"/>
      <c r="M17" s="18">
        <f t="shared" si="0"/>
        <v>0</v>
      </c>
      <c r="N17" s="74">
        <v>67</v>
      </c>
      <c r="O17" s="73">
        <v>75</v>
      </c>
      <c r="P17" s="15">
        <f t="shared" si="1"/>
        <v>0</v>
      </c>
      <c r="Q17" s="14"/>
    </row>
    <row r="18" spans="1:17" ht="15.95" customHeight="1" x14ac:dyDescent="0.25">
      <c r="A18" s="21">
        <v>8</v>
      </c>
      <c r="B18" s="20"/>
      <c r="C18" s="20"/>
      <c r="D18" s="20"/>
      <c r="E18" s="20"/>
      <c r="F18" s="20"/>
      <c r="G18" s="20"/>
      <c r="H18" s="20"/>
      <c r="I18" s="20"/>
      <c r="J18" s="20"/>
      <c r="K18" s="75">
        <v>71</v>
      </c>
      <c r="L18" s="18"/>
      <c r="M18" s="18">
        <f t="shared" si="0"/>
        <v>0</v>
      </c>
      <c r="N18" s="74">
        <v>67</v>
      </c>
      <c r="O18" s="73">
        <v>75</v>
      </c>
      <c r="P18" s="15">
        <f t="shared" si="1"/>
        <v>0</v>
      </c>
    </row>
    <row r="19" spans="1:17" ht="15.95" customHeight="1" x14ac:dyDescent="0.25">
      <c r="A19" s="21">
        <v>9</v>
      </c>
      <c r="B19" s="20"/>
      <c r="C19" s="20"/>
      <c r="D19" s="20"/>
      <c r="E19" s="20"/>
      <c r="F19" s="20"/>
      <c r="G19" s="20"/>
      <c r="H19" s="20"/>
      <c r="I19" s="20"/>
      <c r="J19" s="20"/>
      <c r="K19" s="75">
        <v>71</v>
      </c>
      <c r="L19" s="18"/>
      <c r="M19" s="18">
        <f t="shared" si="0"/>
        <v>0</v>
      </c>
      <c r="N19" s="74">
        <v>67</v>
      </c>
      <c r="O19" s="73">
        <v>75</v>
      </c>
      <c r="P19" s="15">
        <f t="shared" si="1"/>
        <v>0</v>
      </c>
    </row>
    <row r="20" spans="1:17" ht="15.95" customHeight="1" x14ac:dyDescent="0.25">
      <c r="A20" s="21">
        <v>10</v>
      </c>
      <c r="B20" s="20"/>
      <c r="C20" s="12"/>
      <c r="D20" s="12"/>
      <c r="E20" s="12"/>
      <c r="F20" s="12"/>
      <c r="G20" s="12"/>
      <c r="H20" s="12"/>
      <c r="I20" s="12"/>
      <c r="J20" s="12"/>
      <c r="K20" s="75">
        <v>71</v>
      </c>
      <c r="L20" s="18"/>
      <c r="M20" s="18">
        <f t="shared" si="0"/>
        <v>0</v>
      </c>
      <c r="N20" s="74">
        <v>67</v>
      </c>
      <c r="O20" s="73">
        <v>75</v>
      </c>
      <c r="P20" s="15">
        <f t="shared" si="1"/>
        <v>0</v>
      </c>
    </row>
  </sheetData>
  <phoneticPr fontId="21"/>
  <pageMargins left="0.78700000000000003" right="0.78700000000000003" top="0.98399999999999999" bottom="0.98399999999999999" header="0.51200000000000001" footer="0.51200000000000001"/>
  <pageSetup paperSize="9" orientation="portrait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93313-2049-459C-BD85-B465A52A1494}">
  <sheetPr codeName="Sheet17"/>
  <dimension ref="A1:R20"/>
  <sheetViews>
    <sheetView zoomScale="70" zoomScaleNormal="70" workbookViewId="0">
      <selection activeCell="L8" sqref="L8"/>
    </sheetView>
  </sheetViews>
  <sheetFormatPr defaultColWidth="9" defaultRowHeight="13.5" x14ac:dyDescent="0.15"/>
  <cols>
    <col min="1" max="1" width="3.75" style="11" customWidth="1"/>
    <col min="2" max="2" width="7.875" style="11" customWidth="1"/>
    <col min="3" max="3" width="9" style="11"/>
    <col min="4" max="7" width="8.625" style="11" customWidth="1"/>
    <col min="8" max="8" width="8.875" style="11" customWidth="1"/>
    <col min="9" max="9" width="8.625" style="11" customWidth="1"/>
    <col min="10" max="10" width="9.375" style="11" customWidth="1"/>
    <col min="11" max="11" width="6.875" style="11" customWidth="1"/>
    <col min="12" max="12" width="9.75" style="11" customWidth="1"/>
    <col min="13" max="13" width="5.875" style="11" customWidth="1"/>
    <col min="14" max="15" width="2.625" style="11" customWidth="1"/>
    <col min="16" max="16384" width="9" style="11"/>
  </cols>
  <sheetData>
    <row r="1" spans="1:18" ht="20.100000000000001" customHeight="1" x14ac:dyDescent="0.3">
      <c r="F1" s="32" t="s">
        <v>50</v>
      </c>
    </row>
    <row r="2" spans="1:18" s="76" customFormat="1" ht="15.95" customHeight="1" x14ac:dyDescent="0.25">
      <c r="A2" s="31" t="s">
        <v>24</v>
      </c>
      <c r="B2" s="27" t="s">
        <v>25</v>
      </c>
      <c r="C2" s="27" t="s">
        <v>26</v>
      </c>
      <c r="D2" s="29" t="s">
        <v>27</v>
      </c>
      <c r="E2" s="30" t="s">
        <v>37</v>
      </c>
      <c r="F2" s="27" t="s">
        <v>28</v>
      </c>
      <c r="G2" s="28" t="s">
        <v>29</v>
      </c>
      <c r="H2" s="27" t="s">
        <v>30</v>
      </c>
      <c r="I2" s="27" t="s">
        <v>31</v>
      </c>
      <c r="J2" s="26" t="s">
        <v>32</v>
      </c>
      <c r="K2" s="25" t="s">
        <v>0</v>
      </c>
      <c r="L2" s="24" t="s">
        <v>52</v>
      </c>
      <c r="M2" s="23" t="s">
        <v>33</v>
      </c>
      <c r="N2" s="17" t="s">
        <v>34</v>
      </c>
      <c r="O2" s="16" t="s">
        <v>35</v>
      </c>
      <c r="P2" s="13" t="s">
        <v>120</v>
      </c>
      <c r="Q2" s="11"/>
      <c r="R2" s="11"/>
    </row>
    <row r="3" spans="1:18" s="76" customFormat="1" ht="15.95" customHeight="1" x14ac:dyDescent="0.25">
      <c r="A3" s="21">
        <v>5</v>
      </c>
      <c r="B3" s="258">
        <v>76.222222222222229</v>
      </c>
      <c r="C3" s="258">
        <v>76.134666666666689</v>
      </c>
      <c r="D3" s="257">
        <v>75.266666666666694</v>
      </c>
      <c r="E3" s="257">
        <v>75.3</v>
      </c>
      <c r="F3" s="258">
        <v>74.650000000000006</v>
      </c>
      <c r="G3" s="258">
        <v>76.825999999999993</v>
      </c>
      <c r="H3" s="258">
        <v>75.400000000000006</v>
      </c>
      <c r="I3" s="258"/>
      <c r="J3" s="130"/>
      <c r="K3" s="75">
        <v>75</v>
      </c>
      <c r="L3" s="18">
        <f>AVERAGE(B3:J3)</f>
        <v>75.685650793650808</v>
      </c>
      <c r="M3" s="18">
        <f>MAX(B3:J3)-MIN(B3:J3)</f>
        <v>2.1759999999999877</v>
      </c>
      <c r="N3" s="17">
        <v>71</v>
      </c>
      <c r="O3" s="16">
        <v>79</v>
      </c>
      <c r="P3" s="15">
        <f>L3/L3*100</f>
        <v>100</v>
      </c>
    </row>
    <row r="4" spans="1:18" s="76" customFormat="1" ht="15.95" customHeight="1" x14ac:dyDescent="0.25">
      <c r="A4" s="21">
        <v>6</v>
      </c>
      <c r="B4" s="258">
        <v>75.952380952380949</v>
      </c>
      <c r="C4" s="258">
        <v>75.615584415584451</v>
      </c>
      <c r="D4" s="257">
        <v>76.2</v>
      </c>
      <c r="E4" s="257">
        <v>75.525000000000006</v>
      </c>
      <c r="F4" s="258">
        <v>75.037500000000009</v>
      </c>
      <c r="G4" s="258">
        <v>76.653999999999996</v>
      </c>
      <c r="H4" s="258">
        <v>75.2</v>
      </c>
      <c r="I4" s="258">
        <v>75.63</v>
      </c>
      <c r="J4" s="258">
        <v>74.444444444444443</v>
      </c>
      <c r="K4" s="75">
        <v>75</v>
      </c>
      <c r="L4" s="18">
        <f>AVERAGE(B4:J4)</f>
        <v>75.584323312489985</v>
      </c>
      <c r="M4" s="18">
        <f t="shared" ref="M4:M20" si="0">MAX(B4:J4)-MIN(B4:J4)</f>
        <v>2.2095555555555535</v>
      </c>
      <c r="N4" s="17">
        <v>71</v>
      </c>
      <c r="O4" s="16">
        <v>79</v>
      </c>
      <c r="P4" s="15">
        <f>L4/L$3*100</f>
        <v>99.866120618507878</v>
      </c>
    </row>
    <row r="5" spans="1:18" s="76" customFormat="1" ht="15.95" customHeight="1" x14ac:dyDescent="0.25">
      <c r="A5" s="21">
        <v>7</v>
      </c>
      <c r="B5" s="258">
        <v>75.772727272727266</v>
      </c>
      <c r="C5" s="258">
        <v>76.087640449438226</v>
      </c>
      <c r="D5" s="257">
        <v>75.681818181818201</v>
      </c>
      <c r="E5" s="257">
        <v>75.644999999999996</v>
      </c>
      <c r="F5" s="258">
        <v>75.254166666666663</v>
      </c>
      <c r="G5" s="258">
        <v>76.343000000000004</v>
      </c>
      <c r="H5" s="258">
        <v>75.2</v>
      </c>
      <c r="I5" s="258">
        <v>75.7</v>
      </c>
      <c r="J5" s="258">
        <v>74.666666666666671</v>
      </c>
      <c r="K5" s="75">
        <v>75</v>
      </c>
      <c r="L5" s="18">
        <f>AVERAGE(B5:J5)</f>
        <v>75.594557693035227</v>
      </c>
      <c r="M5" s="18">
        <f t="shared" si="0"/>
        <v>1.6763333333333321</v>
      </c>
      <c r="N5" s="17">
        <v>71</v>
      </c>
      <c r="O5" s="16">
        <v>79</v>
      </c>
      <c r="P5" s="15">
        <f>L5/L$3*100</f>
        <v>99.879642838952478</v>
      </c>
    </row>
    <row r="6" spans="1:18" s="76" customFormat="1" ht="15.95" customHeight="1" x14ac:dyDescent="0.25">
      <c r="A6" s="21">
        <v>8</v>
      </c>
      <c r="B6" s="258">
        <v>75.849999999999994</v>
      </c>
      <c r="C6" s="258">
        <v>75.238554216867499</v>
      </c>
      <c r="D6" s="257">
        <v>75.45</v>
      </c>
      <c r="E6" s="274">
        <v>75.22</v>
      </c>
      <c r="F6" s="258">
        <v>74.979166666666657</v>
      </c>
      <c r="G6" s="258">
        <v>76.066999999999993</v>
      </c>
      <c r="H6" s="258">
        <v>75.099999999999994</v>
      </c>
      <c r="I6" s="258">
        <v>76.040000000000006</v>
      </c>
      <c r="J6" s="258">
        <v>74.25</v>
      </c>
      <c r="K6" s="75">
        <v>75</v>
      </c>
      <c r="L6" s="18">
        <f>AVERAGE(B6:J6)</f>
        <v>75.354968987059351</v>
      </c>
      <c r="M6" s="18">
        <f t="shared" si="0"/>
        <v>1.8169999999999931</v>
      </c>
      <c r="N6" s="17">
        <v>71</v>
      </c>
      <c r="O6" s="16">
        <v>79</v>
      </c>
      <c r="P6" s="15">
        <f t="shared" ref="P6:P20" si="1">L6/L$3*100</f>
        <v>99.563085204231086</v>
      </c>
    </row>
    <row r="7" spans="1:18" s="76" customFormat="1" ht="15.95" customHeight="1" x14ac:dyDescent="0.25">
      <c r="A7" s="21">
        <v>9</v>
      </c>
      <c r="B7" s="258">
        <v>75.349999999999994</v>
      </c>
      <c r="C7" s="258">
        <v>75.083333333333329</v>
      </c>
      <c r="D7" s="257">
        <v>75.55</v>
      </c>
      <c r="E7" s="257">
        <v>75.658000000000001</v>
      </c>
      <c r="F7" s="258">
        <v>75.134782608695659</v>
      </c>
      <c r="G7" s="258">
        <v>76.347999999999999</v>
      </c>
      <c r="H7" s="258">
        <v>75</v>
      </c>
      <c r="I7" s="258">
        <v>75.790000000000006</v>
      </c>
      <c r="J7" s="258">
        <v>75.461538461538467</v>
      </c>
      <c r="K7" s="75">
        <v>75</v>
      </c>
      <c r="L7" s="18">
        <f>AVERAGE(B7:J7)</f>
        <v>75.486183822618599</v>
      </c>
      <c r="M7" s="18">
        <f t="shared" si="0"/>
        <v>1.347999999999999</v>
      </c>
      <c r="N7" s="17">
        <v>71</v>
      </c>
      <c r="O7" s="16">
        <v>79</v>
      </c>
      <c r="P7" s="15">
        <f t="shared" si="1"/>
        <v>99.736453384570837</v>
      </c>
    </row>
    <row r="8" spans="1:18" s="76" customFormat="1" ht="15.95" customHeight="1" x14ac:dyDescent="0.25">
      <c r="A8" s="21">
        <v>10</v>
      </c>
      <c r="B8" s="130"/>
      <c r="C8" s="130"/>
      <c r="D8" s="133"/>
      <c r="E8" s="133"/>
      <c r="F8" s="130"/>
      <c r="G8" s="130"/>
      <c r="H8" s="130"/>
      <c r="I8" s="130"/>
      <c r="J8" s="130"/>
      <c r="K8" s="75">
        <v>75</v>
      </c>
      <c r="L8" s="18"/>
      <c r="M8" s="18">
        <f t="shared" si="0"/>
        <v>0</v>
      </c>
      <c r="N8" s="17">
        <v>71</v>
      </c>
      <c r="O8" s="16">
        <v>79</v>
      </c>
      <c r="P8" s="15">
        <f t="shared" si="1"/>
        <v>0</v>
      </c>
    </row>
    <row r="9" spans="1:18" s="76" customFormat="1" ht="15.95" customHeight="1" x14ac:dyDescent="0.25">
      <c r="A9" s="21">
        <v>11</v>
      </c>
      <c r="B9" s="22"/>
      <c r="C9" s="22"/>
      <c r="D9" s="18"/>
      <c r="E9" s="18"/>
      <c r="F9" s="22"/>
      <c r="G9" s="22"/>
      <c r="H9" s="22"/>
      <c r="I9" s="22"/>
      <c r="J9" s="22"/>
      <c r="K9" s="75">
        <v>75</v>
      </c>
      <c r="L9" s="18"/>
      <c r="M9" s="18">
        <f t="shared" si="0"/>
        <v>0</v>
      </c>
      <c r="N9" s="17">
        <v>71</v>
      </c>
      <c r="O9" s="16">
        <v>79</v>
      </c>
      <c r="P9" s="15">
        <f t="shared" si="1"/>
        <v>0</v>
      </c>
    </row>
    <row r="10" spans="1:18" s="76" customFormat="1" ht="15.95" customHeight="1" x14ac:dyDescent="0.25">
      <c r="A10" s="21">
        <v>12</v>
      </c>
      <c r="B10" s="22"/>
      <c r="C10" s="22"/>
      <c r="D10" s="18"/>
      <c r="E10" s="18"/>
      <c r="F10" s="22"/>
      <c r="G10" s="22"/>
      <c r="H10" s="22"/>
      <c r="I10" s="22"/>
      <c r="J10" s="22"/>
      <c r="K10" s="75">
        <v>75</v>
      </c>
      <c r="L10" s="18"/>
      <c r="M10" s="18">
        <f t="shared" si="0"/>
        <v>0</v>
      </c>
      <c r="N10" s="17">
        <v>71</v>
      </c>
      <c r="O10" s="16">
        <v>79</v>
      </c>
      <c r="P10" s="15">
        <f t="shared" si="1"/>
        <v>0</v>
      </c>
    </row>
    <row r="11" spans="1:18" s="76" customFormat="1" ht="15.95" customHeight="1" x14ac:dyDescent="0.25">
      <c r="A11" s="21">
        <v>1</v>
      </c>
      <c r="B11" s="22"/>
      <c r="C11" s="22"/>
      <c r="D11" s="18"/>
      <c r="E11" s="18"/>
      <c r="F11" s="22"/>
      <c r="G11" s="22"/>
      <c r="H11" s="22"/>
      <c r="I11" s="22"/>
      <c r="J11" s="22"/>
      <c r="K11" s="75">
        <v>75</v>
      </c>
      <c r="L11" s="18"/>
      <c r="M11" s="18">
        <f t="shared" si="0"/>
        <v>0</v>
      </c>
      <c r="N11" s="17">
        <v>71</v>
      </c>
      <c r="O11" s="16">
        <v>79</v>
      </c>
      <c r="P11" s="15">
        <f t="shared" si="1"/>
        <v>0</v>
      </c>
    </row>
    <row r="12" spans="1:18" s="76" customFormat="1" ht="15.95" customHeight="1" x14ac:dyDescent="0.25">
      <c r="A12" s="21">
        <v>2</v>
      </c>
      <c r="B12" s="22"/>
      <c r="C12" s="22"/>
      <c r="D12" s="18"/>
      <c r="E12" s="18"/>
      <c r="F12" s="22"/>
      <c r="G12" s="22"/>
      <c r="H12" s="22"/>
      <c r="I12" s="22"/>
      <c r="J12" s="22"/>
      <c r="K12" s="75">
        <v>75</v>
      </c>
      <c r="L12" s="18"/>
      <c r="M12" s="18">
        <f t="shared" si="0"/>
        <v>0</v>
      </c>
      <c r="N12" s="17">
        <v>71</v>
      </c>
      <c r="O12" s="16">
        <v>79</v>
      </c>
      <c r="P12" s="15">
        <f t="shared" si="1"/>
        <v>0</v>
      </c>
    </row>
    <row r="13" spans="1:18" s="76" customFormat="1" ht="15.95" customHeight="1" x14ac:dyDescent="0.25">
      <c r="A13" s="21">
        <v>3</v>
      </c>
      <c r="B13" s="22"/>
      <c r="C13" s="22"/>
      <c r="D13" s="18"/>
      <c r="E13" s="18"/>
      <c r="F13" s="22"/>
      <c r="G13" s="22"/>
      <c r="H13" s="22"/>
      <c r="I13" s="22"/>
      <c r="J13" s="22"/>
      <c r="K13" s="75">
        <v>75</v>
      </c>
      <c r="L13" s="18"/>
      <c r="M13" s="18">
        <f t="shared" si="0"/>
        <v>0</v>
      </c>
      <c r="N13" s="17">
        <v>71</v>
      </c>
      <c r="O13" s="16">
        <v>79</v>
      </c>
      <c r="P13" s="15">
        <f t="shared" si="1"/>
        <v>0</v>
      </c>
    </row>
    <row r="14" spans="1:18" s="76" customFormat="1" ht="15.95" customHeight="1" x14ac:dyDescent="0.25">
      <c r="A14" s="21">
        <v>4</v>
      </c>
      <c r="B14" s="22"/>
      <c r="C14" s="22"/>
      <c r="D14" s="18"/>
      <c r="E14" s="18"/>
      <c r="F14" s="20"/>
      <c r="G14" s="22"/>
      <c r="H14" s="22"/>
      <c r="I14" s="22"/>
      <c r="J14" s="22"/>
      <c r="K14" s="75">
        <v>75</v>
      </c>
      <c r="L14" s="18"/>
      <c r="M14" s="18">
        <f t="shared" si="0"/>
        <v>0</v>
      </c>
      <c r="N14" s="17">
        <v>71</v>
      </c>
      <c r="O14" s="16">
        <v>79</v>
      </c>
      <c r="P14" s="15">
        <f t="shared" si="1"/>
        <v>0</v>
      </c>
    </row>
    <row r="15" spans="1:18" s="76" customFormat="1" ht="15.95" customHeight="1" x14ac:dyDescent="0.25">
      <c r="A15" s="21">
        <v>5</v>
      </c>
      <c r="B15" s="22"/>
      <c r="C15" s="22"/>
      <c r="D15" s="18"/>
      <c r="E15" s="18"/>
      <c r="F15" s="22"/>
      <c r="G15" s="22"/>
      <c r="H15" s="22"/>
      <c r="I15" s="22"/>
      <c r="J15" s="22"/>
      <c r="K15" s="75">
        <v>75</v>
      </c>
      <c r="L15" s="18"/>
      <c r="M15" s="18">
        <f t="shared" si="0"/>
        <v>0</v>
      </c>
      <c r="N15" s="17">
        <v>71</v>
      </c>
      <c r="O15" s="16">
        <v>79</v>
      </c>
      <c r="P15" s="15">
        <f t="shared" si="1"/>
        <v>0</v>
      </c>
      <c r="Q15" s="77"/>
    </row>
    <row r="16" spans="1:18" s="76" customFormat="1" ht="15.95" customHeight="1" x14ac:dyDescent="0.25">
      <c r="A16" s="21">
        <v>6</v>
      </c>
      <c r="B16" s="22"/>
      <c r="C16" s="22"/>
      <c r="D16" s="18"/>
      <c r="E16" s="18"/>
      <c r="F16" s="22"/>
      <c r="G16" s="22"/>
      <c r="H16" s="22"/>
      <c r="I16" s="22"/>
      <c r="J16" s="22"/>
      <c r="K16" s="75">
        <v>75</v>
      </c>
      <c r="L16" s="18"/>
      <c r="M16" s="18">
        <f t="shared" si="0"/>
        <v>0</v>
      </c>
      <c r="N16" s="17">
        <v>71</v>
      </c>
      <c r="O16" s="16">
        <v>79</v>
      </c>
      <c r="P16" s="15">
        <f t="shared" si="1"/>
        <v>0</v>
      </c>
      <c r="Q16" s="77"/>
    </row>
    <row r="17" spans="1:17" s="76" customFormat="1" ht="15.95" customHeight="1" x14ac:dyDescent="0.25">
      <c r="A17" s="21">
        <v>7</v>
      </c>
      <c r="B17" s="22"/>
      <c r="C17" s="22"/>
      <c r="D17" s="18"/>
      <c r="E17" s="18"/>
      <c r="F17" s="22"/>
      <c r="G17" s="22"/>
      <c r="H17" s="22"/>
      <c r="I17" s="22"/>
      <c r="J17" s="22"/>
      <c r="K17" s="75">
        <v>75</v>
      </c>
      <c r="L17" s="18"/>
      <c r="M17" s="18">
        <f t="shared" si="0"/>
        <v>0</v>
      </c>
      <c r="N17" s="17">
        <v>71</v>
      </c>
      <c r="O17" s="16">
        <v>79</v>
      </c>
      <c r="P17" s="15">
        <f t="shared" si="1"/>
        <v>0</v>
      </c>
      <c r="Q17" s="77"/>
    </row>
    <row r="18" spans="1:17" s="76" customFormat="1" ht="15.95" customHeight="1" x14ac:dyDescent="0.25">
      <c r="A18" s="21">
        <v>8</v>
      </c>
      <c r="B18" s="20"/>
      <c r="C18" s="20"/>
      <c r="D18" s="20"/>
      <c r="E18" s="20"/>
      <c r="F18" s="20"/>
      <c r="G18" s="20"/>
      <c r="H18" s="20"/>
      <c r="I18" s="20"/>
      <c r="J18" s="20"/>
      <c r="K18" s="75">
        <v>75</v>
      </c>
      <c r="L18" s="18"/>
      <c r="M18" s="18">
        <f t="shared" si="0"/>
        <v>0</v>
      </c>
      <c r="N18" s="17">
        <v>71</v>
      </c>
      <c r="O18" s="16">
        <v>79</v>
      </c>
      <c r="P18" s="15">
        <f t="shared" si="1"/>
        <v>0</v>
      </c>
      <c r="Q18" s="77"/>
    </row>
    <row r="19" spans="1:17" s="76" customFormat="1" ht="15.95" customHeight="1" x14ac:dyDescent="0.25">
      <c r="A19" s="21">
        <v>9</v>
      </c>
      <c r="B19" s="20"/>
      <c r="C19" s="20"/>
      <c r="D19" s="20"/>
      <c r="E19" s="20"/>
      <c r="F19" s="20"/>
      <c r="G19" s="20"/>
      <c r="H19" s="20"/>
      <c r="I19" s="20"/>
      <c r="J19" s="20"/>
      <c r="K19" s="75">
        <v>75</v>
      </c>
      <c r="L19" s="18"/>
      <c r="M19" s="18">
        <f t="shared" si="0"/>
        <v>0</v>
      </c>
      <c r="N19" s="17">
        <v>71</v>
      </c>
      <c r="O19" s="16">
        <v>79</v>
      </c>
      <c r="P19" s="15">
        <f t="shared" si="1"/>
        <v>0</v>
      </c>
    </row>
    <row r="20" spans="1:17" s="76" customFormat="1" ht="15.95" customHeight="1" x14ac:dyDescent="0.25">
      <c r="A20" s="21">
        <v>10</v>
      </c>
      <c r="B20" s="20"/>
      <c r="C20" s="12"/>
      <c r="D20" s="12"/>
      <c r="E20" s="12"/>
      <c r="F20" s="12"/>
      <c r="G20" s="12"/>
      <c r="H20" s="12"/>
      <c r="I20" s="12"/>
      <c r="J20" s="12"/>
      <c r="K20" s="75">
        <v>75</v>
      </c>
      <c r="L20" s="18"/>
      <c r="M20" s="18">
        <f t="shared" si="0"/>
        <v>0</v>
      </c>
      <c r="N20" s="17">
        <v>71</v>
      </c>
      <c r="O20" s="16">
        <v>79</v>
      </c>
      <c r="P20" s="15">
        <f t="shared" si="1"/>
        <v>0</v>
      </c>
    </row>
  </sheetData>
  <phoneticPr fontId="21"/>
  <pageMargins left="0.78700000000000003" right="0.78700000000000003" top="0.98399999999999999" bottom="0.98399999999999999" header="0.51200000000000001" footer="0.51200000000000001"/>
  <pageSetup paperSize="9" orientation="portrait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8DA69-BE5A-480D-A4CF-2AFCF0A4C41C}">
  <sheetPr codeName="Sheet18"/>
  <dimension ref="A1:Q20"/>
  <sheetViews>
    <sheetView zoomScale="70" zoomScaleNormal="70" workbookViewId="0">
      <selection activeCell="L8" sqref="L8"/>
    </sheetView>
  </sheetViews>
  <sheetFormatPr defaultColWidth="9" defaultRowHeight="13.5" x14ac:dyDescent="0.15"/>
  <cols>
    <col min="1" max="1" width="3.75" style="11" customWidth="1"/>
    <col min="2" max="2" width="9.75" style="11" customWidth="1"/>
    <col min="3" max="3" width="10.5" style="11" customWidth="1"/>
    <col min="4" max="4" width="10.375" style="11" customWidth="1"/>
    <col min="5" max="5" width="9.625" style="11" customWidth="1"/>
    <col min="6" max="6" width="10.25" style="11" customWidth="1"/>
    <col min="7" max="7" width="9.75" style="11" customWidth="1"/>
    <col min="8" max="9" width="10.625" style="11" customWidth="1"/>
    <col min="10" max="10" width="9.625" style="11" customWidth="1"/>
    <col min="11" max="11" width="6.875" style="11" customWidth="1"/>
    <col min="12" max="12" width="9.75" style="11" customWidth="1"/>
    <col min="13" max="13" width="7.875" style="11" customWidth="1"/>
    <col min="14" max="15" width="2.625" style="11" customWidth="1"/>
    <col min="16" max="16384" width="9" style="11"/>
  </cols>
  <sheetData>
    <row r="1" spans="1:17" ht="20.100000000000001" customHeight="1" x14ac:dyDescent="0.3">
      <c r="F1" s="32" t="s">
        <v>14</v>
      </c>
    </row>
    <row r="2" spans="1:17" ht="15.95" customHeight="1" x14ac:dyDescent="0.25">
      <c r="A2" s="31" t="s">
        <v>24</v>
      </c>
      <c r="B2" s="27" t="s">
        <v>25</v>
      </c>
      <c r="C2" s="27" t="s">
        <v>26</v>
      </c>
      <c r="D2" s="29" t="s">
        <v>27</v>
      </c>
      <c r="E2" s="30" t="s">
        <v>37</v>
      </c>
      <c r="F2" s="27" t="s">
        <v>28</v>
      </c>
      <c r="G2" s="28" t="s">
        <v>29</v>
      </c>
      <c r="H2" s="27" t="s">
        <v>30</v>
      </c>
      <c r="I2" s="27" t="s">
        <v>31</v>
      </c>
      <c r="J2" s="26" t="s">
        <v>32</v>
      </c>
      <c r="K2" s="25" t="s">
        <v>0</v>
      </c>
      <c r="L2" s="24" t="s">
        <v>52</v>
      </c>
      <c r="M2" s="23" t="s">
        <v>33</v>
      </c>
      <c r="N2" s="74" t="s">
        <v>34</v>
      </c>
      <c r="O2" s="73" t="s">
        <v>35</v>
      </c>
      <c r="P2" s="13" t="s">
        <v>120</v>
      </c>
    </row>
    <row r="3" spans="1:17" ht="15.95" customHeight="1" x14ac:dyDescent="0.25">
      <c r="A3" s="21">
        <v>5</v>
      </c>
      <c r="B3" s="258">
        <v>91.333333333333329</v>
      </c>
      <c r="C3" s="258">
        <v>92.222972972972968</v>
      </c>
      <c r="D3" s="257">
        <v>91.076923076923094</v>
      </c>
      <c r="E3" s="257">
        <v>89.927999999999997</v>
      </c>
      <c r="F3" s="258">
        <v>91.75</v>
      </c>
      <c r="G3" s="258">
        <v>92.2</v>
      </c>
      <c r="H3" s="258">
        <v>95</v>
      </c>
      <c r="I3" s="258"/>
      <c r="J3" s="130"/>
      <c r="K3" s="12">
        <v>93</v>
      </c>
      <c r="L3" s="18">
        <f>AVERAGE(B3:J3)</f>
        <v>91.930175626175625</v>
      </c>
      <c r="M3" s="18">
        <f t="shared" ref="M3:M20" si="0">MAX(B3:J3)-MIN(B3:J3)</f>
        <v>5.0720000000000027</v>
      </c>
      <c r="N3" s="74">
        <v>88</v>
      </c>
      <c r="O3" s="73">
        <v>98</v>
      </c>
      <c r="P3" s="15">
        <f>L3/L3*100</f>
        <v>100</v>
      </c>
    </row>
    <row r="4" spans="1:17" ht="15.95" customHeight="1" x14ac:dyDescent="0.25">
      <c r="A4" s="21">
        <v>6</v>
      </c>
      <c r="B4" s="258">
        <v>92.428571428571431</v>
      </c>
      <c r="C4" s="258">
        <v>93.506097560975633</v>
      </c>
      <c r="D4" s="257">
        <v>91.411764705882348</v>
      </c>
      <c r="E4" s="257">
        <v>91.05</v>
      </c>
      <c r="F4" s="258">
        <v>91.008333333333326</v>
      </c>
      <c r="G4" s="258">
        <v>91.703999999999994</v>
      </c>
      <c r="H4" s="258">
        <v>94.5</v>
      </c>
      <c r="I4" s="258">
        <v>94.03</v>
      </c>
      <c r="J4" s="258">
        <v>92.684210526315795</v>
      </c>
      <c r="K4" s="12">
        <v>93</v>
      </c>
      <c r="L4" s="18">
        <f>AVERAGE(B4:J4)</f>
        <v>92.480330839453174</v>
      </c>
      <c r="M4" s="18">
        <f t="shared" si="0"/>
        <v>3.4916666666666742</v>
      </c>
      <c r="N4" s="74">
        <v>88</v>
      </c>
      <c r="O4" s="73">
        <v>98</v>
      </c>
      <c r="P4" s="15">
        <f>L4/L$3*100</f>
        <v>100.59844899624113</v>
      </c>
    </row>
    <row r="5" spans="1:17" ht="15.95" customHeight="1" x14ac:dyDescent="0.3">
      <c r="A5" s="21">
        <v>7</v>
      </c>
      <c r="B5" s="258">
        <v>91.272727272727266</v>
      </c>
      <c r="C5" s="258">
        <v>93.767021276595742</v>
      </c>
      <c r="D5" s="257">
        <v>91.85</v>
      </c>
      <c r="E5" s="257">
        <v>89.355000000000004</v>
      </c>
      <c r="F5" s="258">
        <v>90.74166666666666</v>
      </c>
      <c r="G5" s="258">
        <v>91.355999999999995</v>
      </c>
      <c r="H5" s="258">
        <v>94.5</v>
      </c>
      <c r="I5" s="258">
        <v>94.09</v>
      </c>
      <c r="J5" s="258">
        <v>93.466666666666669</v>
      </c>
      <c r="K5" s="12">
        <v>93</v>
      </c>
      <c r="L5" s="18">
        <f>AVERAGE(B5:J5)</f>
        <v>92.266564653628492</v>
      </c>
      <c r="M5" s="78">
        <f t="shared" si="0"/>
        <v>5.144999999999996</v>
      </c>
      <c r="N5" s="74">
        <v>88</v>
      </c>
      <c r="O5" s="73">
        <v>98</v>
      </c>
      <c r="P5" s="15">
        <f>L5/L$3*100</f>
        <v>100.36591796454381</v>
      </c>
    </row>
    <row r="6" spans="1:17" ht="15.95" customHeight="1" x14ac:dyDescent="0.3">
      <c r="A6" s="21">
        <v>8</v>
      </c>
      <c r="B6" s="258">
        <v>91.95</v>
      </c>
      <c r="C6" s="258">
        <v>93.473809523809535</v>
      </c>
      <c r="D6" s="257">
        <v>91.764705882352899</v>
      </c>
      <c r="E6" s="274">
        <v>91.667000000000002</v>
      </c>
      <c r="F6" s="258">
        <v>91.054166666666674</v>
      </c>
      <c r="G6" s="258">
        <v>91.935000000000002</v>
      </c>
      <c r="H6" s="258">
        <v>94.7</v>
      </c>
      <c r="I6" s="258">
        <v>95.08</v>
      </c>
      <c r="J6" s="258">
        <v>93.117647058823536</v>
      </c>
      <c r="K6" s="12">
        <v>93</v>
      </c>
      <c r="L6" s="18">
        <f>AVERAGE(B6:J6)</f>
        <v>92.749147681294744</v>
      </c>
      <c r="M6" s="78">
        <f t="shared" si="0"/>
        <v>4.025833333333324</v>
      </c>
      <c r="N6" s="74">
        <v>88</v>
      </c>
      <c r="O6" s="73">
        <v>98</v>
      </c>
      <c r="P6" s="15">
        <f t="shared" ref="P6:P20" si="1">L6/L$3*100</f>
        <v>100.89086314644867</v>
      </c>
    </row>
    <row r="7" spans="1:17" ht="15.95" customHeight="1" x14ac:dyDescent="0.3">
      <c r="A7" s="21">
        <v>9</v>
      </c>
      <c r="B7" s="258">
        <v>92.3</v>
      </c>
      <c r="C7" s="258">
        <v>92.184269662921366</v>
      </c>
      <c r="D7" s="257">
        <v>91</v>
      </c>
      <c r="E7" s="257">
        <v>90.266999999999996</v>
      </c>
      <c r="F7" s="258">
        <v>90.986956521739145</v>
      </c>
      <c r="G7" s="258">
        <v>91.222999999999999</v>
      </c>
      <c r="H7" s="258">
        <v>94.4</v>
      </c>
      <c r="I7" s="258">
        <v>94.81</v>
      </c>
      <c r="J7" s="258">
        <v>92.615384615384613</v>
      </c>
      <c r="K7" s="12">
        <v>93</v>
      </c>
      <c r="L7" s="18">
        <f>AVERAGE(B7:J7)</f>
        <v>92.198512311116133</v>
      </c>
      <c r="M7" s="78">
        <f t="shared" si="0"/>
        <v>4.5430000000000064</v>
      </c>
      <c r="N7" s="74">
        <v>88</v>
      </c>
      <c r="O7" s="73">
        <v>98</v>
      </c>
      <c r="P7" s="15">
        <f t="shared" si="1"/>
        <v>100.29189184412273</v>
      </c>
    </row>
    <row r="8" spans="1:17" ht="15.95" customHeight="1" x14ac:dyDescent="0.3">
      <c r="A8" s="21">
        <v>10</v>
      </c>
      <c r="B8" s="130"/>
      <c r="C8" s="130"/>
      <c r="D8" s="133"/>
      <c r="E8" s="133"/>
      <c r="F8" s="130"/>
      <c r="G8" s="130"/>
      <c r="H8" s="130"/>
      <c r="I8" s="130"/>
      <c r="J8" s="130"/>
      <c r="K8" s="12">
        <v>93</v>
      </c>
      <c r="L8" s="18"/>
      <c r="M8" s="78">
        <f t="shared" si="0"/>
        <v>0</v>
      </c>
      <c r="N8" s="74">
        <v>88</v>
      </c>
      <c r="O8" s="73">
        <v>98</v>
      </c>
      <c r="P8" s="15">
        <f t="shared" si="1"/>
        <v>0</v>
      </c>
    </row>
    <row r="9" spans="1:17" ht="15.95" customHeight="1" x14ac:dyDescent="0.3">
      <c r="A9" s="21">
        <v>11</v>
      </c>
      <c r="B9" s="22"/>
      <c r="C9" s="22"/>
      <c r="D9" s="18"/>
      <c r="E9" s="18"/>
      <c r="F9" s="22"/>
      <c r="G9" s="22"/>
      <c r="H9" s="22"/>
      <c r="I9" s="22"/>
      <c r="J9" s="22"/>
      <c r="K9" s="12">
        <v>93</v>
      </c>
      <c r="L9" s="18"/>
      <c r="M9" s="78">
        <f t="shared" si="0"/>
        <v>0</v>
      </c>
      <c r="N9" s="74">
        <v>88</v>
      </c>
      <c r="O9" s="73">
        <v>98</v>
      </c>
      <c r="P9" s="15">
        <f t="shared" si="1"/>
        <v>0</v>
      </c>
    </row>
    <row r="10" spans="1:17" ht="15.95" customHeight="1" x14ac:dyDescent="0.3">
      <c r="A10" s="21">
        <v>12</v>
      </c>
      <c r="B10" s="22"/>
      <c r="C10" s="22"/>
      <c r="D10" s="18"/>
      <c r="E10" s="18"/>
      <c r="F10" s="22"/>
      <c r="G10" s="22"/>
      <c r="H10" s="22"/>
      <c r="I10" s="22"/>
      <c r="J10" s="22"/>
      <c r="K10" s="12">
        <v>93</v>
      </c>
      <c r="L10" s="18"/>
      <c r="M10" s="78">
        <f t="shared" si="0"/>
        <v>0</v>
      </c>
      <c r="N10" s="74">
        <v>88</v>
      </c>
      <c r="O10" s="73">
        <v>98</v>
      </c>
      <c r="P10" s="15">
        <f t="shared" si="1"/>
        <v>0</v>
      </c>
    </row>
    <row r="11" spans="1:17" ht="15.95" customHeight="1" x14ac:dyDescent="0.3">
      <c r="A11" s="21">
        <v>1</v>
      </c>
      <c r="B11" s="22"/>
      <c r="C11" s="22"/>
      <c r="D11" s="18"/>
      <c r="E11" s="18"/>
      <c r="F11" s="22"/>
      <c r="G11" s="22"/>
      <c r="H11" s="22"/>
      <c r="I11" s="22"/>
      <c r="J11" s="22"/>
      <c r="K11" s="12">
        <v>93</v>
      </c>
      <c r="L11" s="18"/>
      <c r="M11" s="78">
        <f t="shared" si="0"/>
        <v>0</v>
      </c>
      <c r="N11" s="74">
        <v>88</v>
      </c>
      <c r="O11" s="73">
        <v>98</v>
      </c>
      <c r="P11" s="15">
        <f t="shared" si="1"/>
        <v>0</v>
      </c>
    </row>
    <row r="12" spans="1:17" ht="15.95" customHeight="1" x14ac:dyDescent="0.3">
      <c r="A12" s="21">
        <v>2</v>
      </c>
      <c r="B12" s="22"/>
      <c r="C12" s="22"/>
      <c r="D12" s="18"/>
      <c r="E12" s="18"/>
      <c r="F12" s="22"/>
      <c r="G12" s="22"/>
      <c r="H12" s="22"/>
      <c r="I12" s="22"/>
      <c r="J12" s="22"/>
      <c r="K12" s="12">
        <v>93</v>
      </c>
      <c r="L12" s="18"/>
      <c r="M12" s="78">
        <f t="shared" si="0"/>
        <v>0</v>
      </c>
      <c r="N12" s="74">
        <v>88</v>
      </c>
      <c r="O12" s="73">
        <v>98</v>
      </c>
      <c r="P12" s="15">
        <f t="shared" si="1"/>
        <v>0</v>
      </c>
    </row>
    <row r="13" spans="1:17" ht="15.95" customHeight="1" x14ac:dyDescent="0.3">
      <c r="A13" s="21">
        <v>3</v>
      </c>
      <c r="B13" s="22"/>
      <c r="C13" s="22"/>
      <c r="D13" s="18"/>
      <c r="E13" s="18"/>
      <c r="F13" s="22"/>
      <c r="G13" s="22"/>
      <c r="H13" s="22"/>
      <c r="I13" s="22"/>
      <c r="J13" s="22"/>
      <c r="K13" s="12">
        <v>93</v>
      </c>
      <c r="L13" s="18"/>
      <c r="M13" s="78">
        <f t="shared" si="0"/>
        <v>0</v>
      </c>
      <c r="N13" s="74">
        <v>88</v>
      </c>
      <c r="O13" s="73">
        <v>98</v>
      </c>
      <c r="P13" s="15">
        <f t="shared" si="1"/>
        <v>0</v>
      </c>
    </row>
    <row r="14" spans="1:17" ht="15.95" customHeight="1" x14ac:dyDescent="0.3">
      <c r="A14" s="21">
        <v>4</v>
      </c>
      <c r="B14" s="22"/>
      <c r="C14" s="22"/>
      <c r="D14" s="18"/>
      <c r="E14" s="18"/>
      <c r="F14" s="20"/>
      <c r="G14" s="22"/>
      <c r="H14" s="22"/>
      <c r="I14" s="22"/>
      <c r="J14" s="22"/>
      <c r="K14" s="12">
        <v>93</v>
      </c>
      <c r="L14" s="18"/>
      <c r="M14" s="78">
        <f t="shared" si="0"/>
        <v>0</v>
      </c>
      <c r="N14" s="74">
        <v>88</v>
      </c>
      <c r="O14" s="73">
        <v>98</v>
      </c>
      <c r="P14" s="15">
        <f t="shared" si="1"/>
        <v>0</v>
      </c>
    </row>
    <row r="15" spans="1:17" ht="15.95" customHeight="1" x14ac:dyDescent="0.3">
      <c r="A15" s="21">
        <v>5</v>
      </c>
      <c r="B15" s="22"/>
      <c r="C15" s="22"/>
      <c r="D15" s="18"/>
      <c r="E15" s="18"/>
      <c r="F15" s="22"/>
      <c r="G15" s="22"/>
      <c r="H15" s="22"/>
      <c r="I15" s="22"/>
      <c r="J15" s="22"/>
      <c r="K15" s="12">
        <v>93</v>
      </c>
      <c r="L15" s="18"/>
      <c r="M15" s="78">
        <f t="shared" si="0"/>
        <v>0</v>
      </c>
      <c r="N15" s="74">
        <v>88</v>
      </c>
      <c r="O15" s="73">
        <v>98</v>
      </c>
      <c r="P15" s="15">
        <f t="shared" si="1"/>
        <v>0</v>
      </c>
      <c r="Q15" s="14"/>
    </row>
    <row r="16" spans="1:17" ht="15.95" customHeight="1" x14ac:dyDescent="0.3">
      <c r="A16" s="21">
        <v>6</v>
      </c>
      <c r="B16" s="22"/>
      <c r="C16" s="22"/>
      <c r="D16" s="18"/>
      <c r="E16" s="18"/>
      <c r="F16" s="22"/>
      <c r="G16" s="22"/>
      <c r="H16" s="22"/>
      <c r="I16" s="22"/>
      <c r="J16" s="22"/>
      <c r="K16" s="12">
        <v>93</v>
      </c>
      <c r="L16" s="18"/>
      <c r="M16" s="78">
        <f t="shared" si="0"/>
        <v>0</v>
      </c>
      <c r="N16" s="74">
        <v>88</v>
      </c>
      <c r="O16" s="73">
        <v>98</v>
      </c>
      <c r="P16" s="15">
        <f t="shared" si="1"/>
        <v>0</v>
      </c>
      <c r="Q16" s="14"/>
    </row>
    <row r="17" spans="1:17" ht="15.95" customHeight="1" x14ac:dyDescent="0.3">
      <c r="A17" s="21">
        <v>7</v>
      </c>
      <c r="B17" s="22"/>
      <c r="C17" s="22"/>
      <c r="D17" s="18"/>
      <c r="E17" s="18"/>
      <c r="F17" s="22"/>
      <c r="G17" s="22"/>
      <c r="H17" s="22"/>
      <c r="I17" s="22"/>
      <c r="J17" s="22"/>
      <c r="K17" s="12">
        <v>93</v>
      </c>
      <c r="L17" s="18"/>
      <c r="M17" s="78">
        <f t="shared" si="0"/>
        <v>0</v>
      </c>
      <c r="N17" s="74">
        <v>88</v>
      </c>
      <c r="O17" s="73">
        <v>98</v>
      </c>
      <c r="P17" s="15">
        <f t="shared" si="1"/>
        <v>0</v>
      </c>
      <c r="Q17" s="14"/>
    </row>
    <row r="18" spans="1:17" ht="15.95" customHeight="1" x14ac:dyDescent="0.3">
      <c r="A18" s="21">
        <v>8</v>
      </c>
      <c r="B18" s="20"/>
      <c r="C18" s="20"/>
      <c r="D18" s="20"/>
      <c r="E18" s="20"/>
      <c r="F18" s="20"/>
      <c r="G18" s="20"/>
      <c r="H18" s="20"/>
      <c r="I18" s="20"/>
      <c r="J18" s="20"/>
      <c r="K18" s="12">
        <v>93</v>
      </c>
      <c r="L18" s="18"/>
      <c r="M18" s="78">
        <f t="shared" si="0"/>
        <v>0</v>
      </c>
      <c r="N18" s="74">
        <v>88</v>
      </c>
      <c r="O18" s="73">
        <v>98</v>
      </c>
      <c r="P18" s="15">
        <f t="shared" si="1"/>
        <v>0</v>
      </c>
    </row>
    <row r="19" spans="1:17" ht="15.95" customHeight="1" x14ac:dyDescent="0.3">
      <c r="A19" s="21">
        <v>9</v>
      </c>
      <c r="B19" s="20"/>
      <c r="C19" s="20"/>
      <c r="D19" s="20"/>
      <c r="E19" s="20"/>
      <c r="F19" s="20"/>
      <c r="G19" s="20"/>
      <c r="H19" s="20"/>
      <c r="I19" s="20"/>
      <c r="J19" s="20"/>
      <c r="K19" s="12">
        <v>93</v>
      </c>
      <c r="L19" s="18"/>
      <c r="M19" s="78">
        <f t="shared" si="0"/>
        <v>0</v>
      </c>
      <c r="N19" s="74">
        <v>88</v>
      </c>
      <c r="O19" s="73">
        <v>98</v>
      </c>
      <c r="P19" s="15">
        <f t="shared" si="1"/>
        <v>0</v>
      </c>
    </row>
    <row r="20" spans="1:17" ht="15.95" customHeight="1" x14ac:dyDescent="0.3">
      <c r="A20" s="21">
        <v>10</v>
      </c>
      <c r="B20" s="20"/>
      <c r="C20" s="12"/>
      <c r="D20" s="12"/>
      <c r="E20" s="12"/>
      <c r="F20" s="12"/>
      <c r="G20" s="12"/>
      <c r="H20" s="12"/>
      <c r="I20" s="12"/>
      <c r="J20" s="12"/>
      <c r="K20" s="12">
        <v>93</v>
      </c>
      <c r="L20" s="18"/>
      <c r="M20" s="78">
        <f t="shared" si="0"/>
        <v>0</v>
      </c>
      <c r="N20" s="74">
        <v>88</v>
      </c>
      <c r="O20" s="73">
        <v>98</v>
      </c>
      <c r="P20" s="15">
        <f t="shared" si="1"/>
        <v>0</v>
      </c>
    </row>
  </sheetData>
  <phoneticPr fontId="21"/>
  <pageMargins left="0.78700000000000003" right="0.78700000000000003" top="0.98399999999999999" bottom="0.98399999999999999" header="0.51200000000000001" footer="0.51200000000000001"/>
  <pageSetup paperSize="9" orientation="portrait"/>
  <headerFooter alignWithMargins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03637-0B8C-41B2-B559-5513DB915B52}">
  <sheetPr codeName="Sheet19"/>
  <dimension ref="A1:Q20"/>
  <sheetViews>
    <sheetView zoomScale="70" zoomScaleNormal="70" zoomScaleSheetLayoutView="70" workbookViewId="0">
      <selection activeCell="L8" sqref="L8"/>
    </sheetView>
  </sheetViews>
  <sheetFormatPr defaultColWidth="9" defaultRowHeight="13.5" x14ac:dyDescent="0.15"/>
  <cols>
    <col min="1" max="1" width="3.75" style="11" customWidth="1"/>
    <col min="2" max="2" width="9.75" style="11" customWidth="1"/>
    <col min="3" max="4" width="10.5" style="11" customWidth="1"/>
    <col min="5" max="5" width="10.75" style="11" customWidth="1"/>
    <col min="6" max="6" width="10.25" style="11" customWidth="1"/>
    <col min="7" max="7" width="10.375" style="11" customWidth="1"/>
    <col min="8" max="8" width="10.625" style="11" customWidth="1"/>
    <col min="9" max="9" width="10.75" style="11" customWidth="1"/>
    <col min="10" max="10" width="10.375" style="11" customWidth="1"/>
    <col min="11" max="11" width="6.875" style="11" customWidth="1"/>
    <col min="12" max="12" width="9.75" style="11" customWidth="1"/>
    <col min="13" max="13" width="7.625" style="11" customWidth="1"/>
    <col min="14" max="15" width="2.625" style="11" customWidth="1"/>
    <col min="16" max="16384" width="9" style="11"/>
  </cols>
  <sheetData>
    <row r="1" spans="1:17" ht="20.100000000000001" customHeight="1" x14ac:dyDescent="0.3">
      <c r="A1" s="79"/>
      <c r="B1" s="79"/>
      <c r="C1" s="79"/>
      <c r="D1" s="79"/>
      <c r="E1" s="79"/>
      <c r="F1" s="32" t="s">
        <v>15</v>
      </c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1:17" ht="15.95" customHeight="1" x14ac:dyDescent="0.25">
      <c r="A2" s="31" t="s">
        <v>24</v>
      </c>
      <c r="B2" s="27" t="s">
        <v>25</v>
      </c>
      <c r="C2" s="27" t="s">
        <v>26</v>
      </c>
      <c r="D2" s="29" t="s">
        <v>27</v>
      </c>
      <c r="E2" s="30" t="s">
        <v>37</v>
      </c>
      <c r="F2" s="27" t="s">
        <v>28</v>
      </c>
      <c r="G2" s="28" t="s">
        <v>29</v>
      </c>
      <c r="H2" s="27" t="s">
        <v>30</v>
      </c>
      <c r="I2" s="27" t="s">
        <v>31</v>
      </c>
      <c r="J2" s="26" t="s">
        <v>32</v>
      </c>
      <c r="K2" s="25" t="s">
        <v>0</v>
      </c>
      <c r="L2" s="24" t="s">
        <v>52</v>
      </c>
      <c r="M2" s="23" t="s">
        <v>33</v>
      </c>
      <c r="N2" s="74" t="s">
        <v>34</v>
      </c>
      <c r="O2" s="73" t="s">
        <v>35</v>
      </c>
      <c r="P2" s="13" t="s">
        <v>120</v>
      </c>
    </row>
    <row r="3" spans="1:17" ht="15.95" customHeight="1" x14ac:dyDescent="0.25">
      <c r="A3" s="21">
        <v>5</v>
      </c>
      <c r="B3" s="258">
        <v>275.88888888888891</v>
      </c>
      <c r="C3" s="258">
        <v>281.63255813953492</v>
      </c>
      <c r="D3" s="257">
        <v>278.83333333333297</v>
      </c>
      <c r="E3" s="257">
        <v>275.31700000000001</v>
      </c>
      <c r="F3" s="258">
        <v>277.41999999999996</v>
      </c>
      <c r="G3" s="258">
        <v>279.2</v>
      </c>
      <c r="H3" s="258">
        <v>279.8</v>
      </c>
      <c r="I3" s="258"/>
      <c r="J3" s="130"/>
      <c r="K3" s="75">
        <v>278</v>
      </c>
      <c r="L3" s="18">
        <f>AVERAGE(B3:J3)</f>
        <v>278.29882576596526</v>
      </c>
      <c r="M3" s="18">
        <f>MAX(B3:J3)-MIN(B3:J3)</f>
        <v>6.3155581395349145</v>
      </c>
      <c r="N3" s="74">
        <v>264</v>
      </c>
      <c r="O3" s="73">
        <v>292</v>
      </c>
      <c r="P3" s="15">
        <f>L3/L3*100</f>
        <v>100</v>
      </c>
    </row>
    <row r="4" spans="1:17" ht="15.95" customHeight="1" x14ac:dyDescent="0.25">
      <c r="A4" s="21">
        <v>6</v>
      </c>
      <c r="B4" s="258">
        <v>275.90476190476193</v>
      </c>
      <c r="C4" s="258">
        <v>281.20945945945948</v>
      </c>
      <c r="D4" s="257">
        <v>277.8125</v>
      </c>
      <c r="E4" s="257">
        <v>275.38600000000002</v>
      </c>
      <c r="F4" s="258">
        <v>278.16666666666669</v>
      </c>
      <c r="G4" s="258">
        <v>278.57799999999997</v>
      </c>
      <c r="H4" s="258">
        <v>279.10000000000002</v>
      </c>
      <c r="I4" s="258">
        <v>281.02999999999997</v>
      </c>
      <c r="J4" s="258">
        <v>274.68421052631578</v>
      </c>
      <c r="K4" s="75">
        <v>278</v>
      </c>
      <c r="L4" s="18">
        <f>AVERAGE(B4:J4)</f>
        <v>277.98573317302271</v>
      </c>
      <c r="M4" s="18">
        <f t="shared" ref="M4:M20" si="0">MAX(B4:J4)-MIN(B4:J4)</f>
        <v>6.5252489331437005</v>
      </c>
      <c r="N4" s="74">
        <v>264</v>
      </c>
      <c r="O4" s="73">
        <v>292</v>
      </c>
      <c r="P4" s="15">
        <f>L4/L$3*100</f>
        <v>99.88749769529899</v>
      </c>
    </row>
    <row r="5" spans="1:17" ht="15.95" customHeight="1" x14ac:dyDescent="0.25">
      <c r="A5" s="21">
        <v>7</v>
      </c>
      <c r="B5" s="258">
        <v>277.45454545454544</v>
      </c>
      <c r="C5" s="258">
        <v>281.73563218390808</v>
      </c>
      <c r="D5" s="257">
        <v>280.04761904761898</v>
      </c>
      <c r="E5" s="257">
        <v>274.69400000000002</v>
      </c>
      <c r="F5" s="258">
        <v>277.32499999999999</v>
      </c>
      <c r="G5" s="258">
        <v>277.14400000000001</v>
      </c>
      <c r="H5" s="258">
        <v>279.10000000000002</v>
      </c>
      <c r="I5" s="258">
        <v>280.8</v>
      </c>
      <c r="J5" s="258">
        <v>274.93333333333334</v>
      </c>
      <c r="K5" s="75">
        <v>278</v>
      </c>
      <c r="L5" s="18">
        <f>AVERAGE(B5:J5)</f>
        <v>278.13712555771178</v>
      </c>
      <c r="M5" s="18">
        <f t="shared" si="0"/>
        <v>7.0416321839080638</v>
      </c>
      <c r="N5" s="74">
        <v>264</v>
      </c>
      <c r="O5" s="73">
        <v>292</v>
      </c>
      <c r="P5" s="15">
        <f>L5/L$3*100</f>
        <v>99.94189691321607</v>
      </c>
    </row>
    <row r="6" spans="1:17" ht="15.95" customHeight="1" x14ac:dyDescent="0.25">
      <c r="A6" s="21">
        <v>8</v>
      </c>
      <c r="B6" s="258">
        <v>277.14999999999998</v>
      </c>
      <c r="C6" s="258">
        <v>278.99746835443028</v>
      </c>
      <c r="D6" s="257">
        <v>277.86666666666702</v>
      </c>
      <c r="E6" s="274">
        <v>275.96199999999999</v>
      </c>
      <c r="F6" s="258">
        <v>276.93333333333334</v>
      </c>
      <c r="G6" s="258">
        <v>276.46499999999997</v>
      </c>
      <c r="H6" s="258">
        <v>278.7</v>
      </c>
      <c r="I6" s="258">
        <v>281.29000000000002</v>
      </c>
      <c r="J6" s="258">
        <v>275</v>
      </c>
      <c r="K6" s="75">
        <v>278</v>
      </c>
      <c r="L6" s="18">
        <f>AVERAGE(B6:J6)</f>
        <v>277.59605203938122</v>
      </c>
      <c r="M6" s="18">
        <f t="shared" si="0"/>
        <v>6.2900000000000205</v>
      </c>
      <c r="N6" s="74">
        <v>264</v>
      </c>
      <c r="O6" s="73">
        <v>292</v>
      </c>
      <c r="P6" s="15">
        <f t="shared" ref="P6:P20" si="1">L6/L$3*100</f>
        <v>99.747475137687061</v>
      </c>
    </row>
    <row r="7" spans="1:17" ht="15.95" customHeight="1" x14ac:dyDescent="0.25">
      <c r="A7" s="21">
        <v>9</v>
      </c>
      <c r="B7" s="258">
        <v>277.55</v>
      </c>
      <c r="C7" s="258">
        <v>279.43571428571425</v>
      </c>
      <c r="D7" s="257">
        <v>277.6875</v>
      </c>
      <c r="E7" s="257">
        <v>274.03300000000002</v>
      </c>
      <c r="F7" s="258">
        <v>276.69130434782613</v>
      </c>
      <c r="G7" s="258">
        <v>277.88299999999998</v>
      </c>
      <c r="H7" s="258">
        <v>279</v>
      </c>
      <c r="I7" s="258">
        <v>280.52</v>
      </c>
      <c r="J7" s="258">
        <v>275.84615384615387</v>
      </c>
      <c r="K7" s="75">
        <v>278</v>
      </c>
      <c r="L7" s="18">
        <f>AVERAGE(B7:J7)</f>
        <v>277.62740805329935</v>
      </c>
      <c r="M7" s="18">
        <f t="shared" si="0"/>
        <v>6.4869999999999663</v>
      </c>
      <c r="N7" s="74">
        <v>264</v>
      </c>
      <c r="O7" s="73">
        <v>292</v>
      </c>
      <c r="P7" s="15">
        <f t="shared" si="1"/>
        <v>99.758742168308487</v>
      </c>
    </row>
    <row r="8" spans="1:17" ht="15.95" customHeight="1" x14ac:dyDescent="0.25">
      <c r="A8" s="21">
        <v>10</v>
      </c>
      <c r="B8" s="130"/>
      <c r="C8" s="130"/>
      <c r="D8" s="133"/>
      <c r="E8" s="133"/>
      <c r="F8" s="130"/>
      <c r="G8" s="130"/>
      <c r="H8" s="130"/>
      <c r="I8" s="130"/>
      <c r="J8" s="130"/>
      <c r="K8" s="75">
        <v>278</v>
      </c>
      <c r="L8" s="18"/>
      <c r="M8" s="18">
        <f t="shared" si="0"/>
        <v>0</v>
      </c>
      <c r="N8" s="74">
        <v>264</v>
      </c>
      <c r="O8" s="73">
        <v>292</v>
      </c>
      <c r="P8" s="15">
        <f t="shared" si="1"/>
        <v>0</v>
      </c>
    </row>
    <row r="9" spans="1:17" ht="15.95" customHeight="1" x14ac:dyDescent="0.25">
      <c r="A9" s="21">
        <v>11</v>
      </c>
      <c r="B9" s="22"/>
      <c r="C9" s="22"/>
      <c r="D9" s="18"/>
      <c r="E9" s="18"/>
      <c r="F9" s="22"/>
      <c r="G9" s="22"/>
      <c r="H9" s="22"/>
      <c r="I9" s="22"/>
      <c r="J9" s="22"/>
      <c r="K9" s="75">
        <v>278</v>
      </c>
      <c r="L9" s="18"/>
      <c r="M9" s="18">
        <f t="shared" si="0"/>
        <v>0</v>
      </c>
      <c r="N9" s="74">
        <v>264</v>
      </c>
      <c r="O9" s="73">
        <v>292</v>
      </c>
      <c r="P9" s="15">
        <f t="shared" si="1"/>
        <v>0</v>
      </c>
    </row>
    <row r="10" spans="1:17" ht="15.95" customHeight="1" x14ac:dyDescent="0.25">
      <c r="A10" s="21">
        <v>12</v>
      </c>
      <c r="B10" s="22"/>
      <c r="C10" s="22"/>
      <c r="D10" s="18"/>
      <c r="E10" s="18"/>
      <c r="F10" s="22"/>
      <c r="G10" s="22"/>
      <c r="H10" s="22"/>
      <c r="I10" s="22"/>
      <c r="J10" s="22"/>
      <c r="K10" s="75">
        <v>278</v>
      </c>
      <c r="L10" s="18"/>
      <c r="M10" s="18">
        <f t="shared" si="0"/>
        <v>0</v>
      </c>
      <c r="N10" s="74">
        <v>264</v>
      </c>
      <c r="O10" s="73">
        <v>292</v>
      </c>
      <c r="P10" s="15">
        <f t="shared" si="1"/>
        <v>0</v>
      </c>
    </row>
    <row r="11" spans="1:17" ht="15.95" customHeight="1" x14ac:dyDescent="0.25">
      <c r="A11" s="21">
        <v>1</v>
      </c>
      <c r="B11" s="22"/>
      <c r="C11" s="22"/>
      <c r="D11" s="18"/>
      <c r="E11" s="18"/>
      <c r="F11" s="22"/>
      <c r="G11" s="22"/>
      <c r="H11" s="22"/>
      <c r="I11" s="22"/>
      <c r="J11" s="22"/>
      <c r="K11" s="75">
        <v>278</v>
      </c>
      <c r="L11" s="18"/>
      <c r="M11" s="18">
        <f t="shared" si="0"/>
        <v>0</v>
      </c>
      <c r="N11" s="74">
        <v>264</v>
      </c>
      <c r="O11" s="73">
        <v>292</v>
      </c>
      <c r="P11" s="15">
        <f t="shared" si="1"/>
        <v>0</v>
      </c>
    </row>
    <row r="12" spans="1:17" ht="15.95" customHeight="1" x14ac:dyDescent="0.25">
      <c r="A12" s="21">
        <v>2</v>
      </c>
      <c r="B12" s="22"/>
      <c r="C12" s="22"/>
      <c r="D12" s="18"/>
      <c r="E12" s="18"/>
      <c r="F12" s="22"/>
      <c r="G12" s="22"/>
      <c r="H12" s="22"/>
      <c r="I12" s="22"/>
      <c r="J12" s="22"/>
      <c r="K12" s="75">
        <v>278</v>
      </c>
      <c r="L12" s="18"/>
      <c r="M12" s="18">
        <f t="shared" si="0"/>
        <v>0</v>
      </c>
      <c r="N12" s="74">
        <v>264</v>
      </c>
      <c r="O12" s="73">
        <v>292</v>
      </c>
      <c r="P12" s="15">
        <f t="shared" si="1"/>
        <v>0</v>
      </c>
    </row>
    <row r="13" spans="1:17" ht="15.95" customHeight="1" x14ac:dyDescent="0.25">
      <c r="A13" s="21">
        <v>3</v>
      </c>
      <c r="B13" s="22"/>
      <c r="C13" s="22"/>
      <c r="D13" s="18"/>
      <c r="E13" s="18"/>
      <c r="F13" s="22"/>
      <c r="G13" s="22"/>
      <c r="H13" s="22"/>
      <c r="I13" s="22"/>
      <c r="J13" s="22"/>
      <c r="K13" s="75">
        <v>278</v>
      </c>
      <c r="L13" s="18"/>
      <c r="M13" s="18">
        <f t="shared" si="0"/>
        <v>0</v>
      </c>
      <c r="N13" s="74">
        <v>264</v>
      </c>
      <c r="O13" s="73">
        <v>292</v>
      </c>
      <c r="P13" s="15">
        <f t="shared" si="1"/>
        <v>0</v>
      </c>
    </row>
    <row r="14" spans="1:17" ht="15.95" customHeight="1" x14ac:dyDescent="0.25">
      <c r="A14" s="21">
        <v>4</v>
      </c>
      <c r="B14" s="22"/>
      <c r="C14" s="22"/>
      <c r="D14" s="18"/>
      <c r="E14" s="18"/>
      <c r="F14" s="20"/>
      <c r="G14" s="22"/>
      <c r="H14" s="22"/>
      <c r="I14" s="22"/>
      <c r="J14" s="22"/>
      <c r="K14" s="75">
        <v>278</v>
      </c>
      <c r="L14" s="18"/>
      <c r="M14" s="18">
        <f t="shared" si="0"/>
        <v>0</v>
      </c>
      <c r="N14" s="74">
        <v>264</v>
      </c>
      <c r="O14" s="73">
        <v>292</v>
      </c>
      <c r="P14" s="15">
        <f t="shared" si="1"/>
        <v>0</v>
      </c>
    </row>
    <row r="15" spans="1:17" ht="15.95" customHeight="1" x14ac:dyDescent="0.25">
      <c r="A15" s="21">
        <v>5</v>
      </c>
      <c r="B15" s="22"/>
      <c r="C15" s="22"/>
      <c r="D15" s="18"/>
      <c r="E15" s="18"/>
      <c r="F15" s="22"/>
      <c r="G15" s="22"/>
      <c r="H15" s="22"/>
      <c r="I15" s="22"/>
      <c r="J15" s="22"/>
      <c r="K15" s="75">
        <v>278</v>
      </c>
      <c r="L15" s="18"/>
      <c r="M15" s="18">
        <f t="shared" si="0"/>
        <v>0</v>
      </c>
      <c r="N15" s="74">
        <v>264</v>
      </c>
      <c r="O15" s="73">
        <v>292</v>
      </c>
      <c r="P15" s="15">
        <f t="shared" si="1"/>
        <v>0</v>
      </c>
      <c r="Q15" s="14"/>
    </row>
    <row r="16" spans="1:17" ht="15.95" customHeight="1" x14ac:dyDescent="0.25">
      <c r="A16" s="21">
        <v>6</v>
      </c>
      <c r="B16" s="22"/>
      <c r="C16" s="22"/>
      <c r="D16" s="18"/>
      <c r="E16" s="18"/>
      <c r="F16" s="22"/>
      <c r="G16" s="22"/>
      <c r="H16" s="22"/>
      <c r="I16" s="22"/>
      <c r="J16" s="22"/>
      <c r="K16" s="75">
        <v>278</v>
      </c>
      <c r="L16" s="18"/>
      <c r="M16" s="18">
        <f t="shared" si="0"/>
        <v>0</v>
      </c>
      <c r="N16" s="74">
        <v>264</v>
      </c>
      <c r="O16" s="73">
        <v>292</v>
      </c>
      <c r="P16" s="15">
        <f t="shared" si="1"/>
        <v>0</v>
      </c>
      <c r="Q16" s="14"/>
    </row>
    <row r="17" spans="1:17" ht="15.95" customHeight="1" x14ac:dyDescent="0.25">
      <c r="A17" s="21">
        <v>7</v>
      </c>
      <c r="B17" s="22"/>
      <c r="C17" s="22"/>
      <c r="D17" s="18"/>
      <c r="E17" s="18"/>
      <c r="F17" s="22"/>
      <c r="G17" s="22"/>
      <c r="H17" s="22"/>
      <c r="I17" s="22"/>
      <c r="J17" s="22"/>
      <c r="K17" s="75">
        <v>278</v>
      </c>
      <c r="L17" s="18"/>
      <c r="M17" s="18">
        <f t="shared" si="0"/>
        <v>0</v>
      </c>
      <c r="N17" s="74">
        <v>264</v>
      </c>
      <c r="O17" s="73">
        <v>292</v>
      </c>
      <c r="P17" s="15">
        <f t="shared" si="1"/>
        <v>0</v>
      </c>
      <c r="Q17" s="14"/>
    </row>
    <row r="18" spans="1:17" ht="15.95" customHeight="1" x14ac:dyDescent="0.25">
      <c r="A18" s="21">
        <v>8</v>
      </c>
      <c r="B18" s="20"/>
      <c r="C18" s="20"/>
      <c r="D18" s="20"/>
      <c r="E18" s="20"/>
      <c r="F18" s="20"/>
      <c r="G18" s="20"/>
      <c r="H18" s="20"/>
      <c r="I18" s="20"/>
      <c r="J18" s="20"/>
      <c r="K18" s="75">
        <v>278</v>
      </c>
      <c r="L18" s="18"/>
      <c r="M18" s="18">
        <f t="shared" si="0"/>
        <v>0</v>
      </c>
      <c r="N18" s="74">
        <v>264</v>
      </c>
      <c r="O18" s="73">
        <v>292</v>
      </c>
      <c r="P18" s="15">
        <f t="shared" si="1"/>
        <v>0</v>
      </c>
    </row>
    <row r="19" spans="1:17" ht="15.95" customHeight="1" x14ac:dyDescent="0.25">
      <c r="A19" s="21">
        <v>9</v>
      </c>
      <c r="B19" s="20"/>
      <c r="C19" s="20"/>
      <c r="D19" s="20"/>
      <c r="E19" s="20"/>
      <c r="F19" s="20"/>
      <c r="G19" s="20"/>
      <c r="H19" s="20"/>
      <c r="I19" s="20"/>
      <c r="J19" s="20"/>
      <c r="K19" s="75">
        <v>278</v>
      </c>
      <c r="L19" s="18"/>
      <c r="M19" s="18">
        <f t="shared" si="0"/>
        <v>0</v>
      </c>
      <c r="N19" s="74">
        <v>264</v>
      </c>
      <c r="O19" s="73">
        <v>292</v>
      </c>
      <c r="P19" s="15">
        <f t="shared" si="1"/>
        <v>0</v>
      </c>
    </row>
    <row r="20" spans="1:17" ht="15.95" customHeight="1" x14ac:dyDescent="0.25">
      <c r="A20" s="21">
        <v>10</v>
      </c>
      <c r="B20" s="20"/>
      <c r="C20" s="12"/>
      <c r="D20" s="12"/>
      <c r="E20" s="12"/>
      <c r="F20" s="12"/>
      <c r="G20" s="12"/>
      <c r="H20" s="12"/>
      <c r="I20" s="12"/>
      <c r="J20" s="12"/>
      <c r="K20" s="75">
        <v>278</v>
      </c>
      <c r="L20" s="18"/>
      <c r="M20" s="18">
        <f t="shared" si="0"/>
        <v>0</v>
      </c>
      <c r="N20" s="74">
        <v>264</v>
      </c>
      <c r="O20" s="73">
        <v>292</v>
      </c>
      <c r="P20" s="15">
        <f t="shared" si="1"/>
        <v>0</v>
      </c>
    </row>
  </sheetData>
  <phoneticPr fontId="21"/>
  <pageMargins left="0.78700000000000003" right="0.78700000000000003" top="0.98399999999999999" bottom="0.98399999999999999" header="0.51200000000000001" footer="0.51200000000000001"/>
  <pageSetup paperSize="9" orientation="portrait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C54F6-332A-490F-A8CA-ACB499D4CEE3}">
  <sheetPr codeName="Sheet20"/>
  <dimension ref="A1:Q20"/>
  <sheetViews>
    <sheetView zoomScale="70" zoomScaleNormal="70" workbookViewId="0">
      <selection activeCell="L8" sqref="L8"/>
    </sheetView>
  </sheetViews>
  <sheetFormatPr defaultColWidth="9" defaultRowHeight="13.5" x14ac:dyDescent="0.15"/>
  <cols>
    <col min="1" max="1" width="3.75" style="11" customWidth="1"/>
    <col min="2" max="2" width="11" style="11" customWidth="1"/>
    <col min="3" max="3" width="10.5" style="11" customWidth="1"/>
    <col min="4" max="4" width="9.875" style="11" customWidth="1"/>
    <col min="5" max="5" width="10.25" style="11" customWidth="1"/>
    <col min="6" max="6" width="10.5" style="11" customWidth="1"/>
    <col min="7" max="7" width="10.25" style="11" customWidth="1"/>
    <col min="8" max="8" width="10.625" style="11" customWidth="1"/>
    <col min="9" max="9" width="9.875" style="11" customWidth="1"/>
    <col min="10" max="10" width="10.875" style="11" customWidth="1"/>
    <col min="11" max="11" width="6.875" style="11" customWidth="1"/>
    <col min="12" max="12" width="9.75" style="11" customWidth="1"/>
    <col min="13" max="13" width="7.875" style="11" customWidth="1"/>
    <col min="14" max="15" width="2.625" style="11" customWidth="1"/>
    <col min="16" max="16384" width="9" style="11"/>
  </cols>
  <sheetData>
    <row r="1" spans="1:17" ht="20.100000000000001" customHeight="1" x14ac:dyDescent="0.3">
      <c r="F1" s="32" t="s">
        <v>16</v>
      </c>
    </row>
    <row r="2" spans="1:17" ht="15.95" customHeight="1" x14ac:dyDescent="0.25">
      <c r="A2" s="31" t="s">
        <v>24</v>
      </c>
      <c r="B2" s="27" t="s">
        <v>25</v>
      </c>
      <c r="C2" s="27" t="s">
        <v>26</v>
      </c>
      <c r="D2" s="29" t="s">
        <v>27</v>
      </c>
      <c r="E2" s="30" t="s">
        <v>37</v>
      </c>
      <c r="F2" s="27" t="s">
        <v>28</v>
      </c>
      <c r="G2" s="28" t="s">
        <v>29</v>
      </c>
      <c r="H2" s="27" t="s">
        <v>30</v>
      </c>
      <c r="I2" s="27" t="s">
        <v>31</v>
      </c>
      <c r="J2" s="26" t="s">
        <v>32</v>
      </c>
      <c r="K2" s="25" t="s">
        <v>0</v>
      </c>
      <c r="L2" s="80" t="s">
        <v>52</v>
      </c>
      <c r="M2" s="23" t="s">
        <v>33</v>
      </c>
      <c r="N2" s="17" t="s">
        <v>34</v>
      </c>
      <c r="O2" s="16" t="s">
        <v>35</v>
      </c>
      <c r="P2" s="13" t="s">
        <v>120</v>
      </c>
    </row>
    <row r="3" spans="1:17" ht="15.95" customHeight="1" x14ac:dyDescent="0.25">
      <c r="A3" s="21">
        <v>5</v>
      </c>
      <c r="B3" s="258">
        <v>321.66666666666669</v>
      </c>
      <c r="C3" s="258">
        <v>319.43243243243245</v>
      </c>
      <c r="D3" s="257">
        <v>325.84615384615398</v>
      </c>
      <c r="E3" s="257">
        <v>320.86700000000002</v>
      </c>
      <c r="F3" s="258">
        <v>320.2</v>
      </c>
      <c r="G3" s="258">
        <v>320.32499999999999</v>
      </c>
      <c r="H3" s="258">
        <v>320.60000000000002</v>
      </c>
      <c r="I3" s="258"/>
      <c r="J3" s="130"/>
      <c r="K3" s="75">
        <v>322</v>
      </c>
      <c r="L3" s="18">
        <f>AVERAGE(B3:J3)</f>
        <v>321.27675042075043</v>
      </c>
      <c r="M3" s="18">
        <f>MAX(B3:J3)-MIN(B3:J3)</f>
        <v>6.4137214137215324</v>
      </c>
      <c r="N3" s="17">
        <v>305</v>
      </c>
      <c r="O3" s="16">
        <v>339</v>
      </c>
      <c r="P3" s="38">
        <f>L3/L3*100</f>
        <v>100</v>
      </c>
    </row>
    <row r="4" spans="1:17" ht="15.95" customHeight="1" x14ac:dyDescent="0.25">
      <c r="A4" s="21">
        <v>6</v>
      </c>
      <c r="B4" s="258">
        <v>321.28571428571428</v>
      </c>
      <c r="C4" s="258">
        <v>319.57499999999999</v>
      </c>
      <c r="D4" s="257">
        <v>320.25</v>
      </c>
      <c r="E4" s="257">
        <v>323.31099999999998</v>
      </c>
      <c r="F4" s="258">
        <v>319.67083333333335</v>
      </c>
      <c r="G4" s="258">
        <v>319.95400000000001</v>
      </c>
      <c r="H4" s="258">
        <v>320.8</v>
      </c>
      <c r="I4" s="258">
        <v>320.64999999999998</v>
      </c>
      <c r="J4" s="258">
        <v>315.4736842105263</v>
      </c>
      <c r="K4" s="75">
        <v>322</v>
      </c>
      <c r="L4" s="18">
        <f>AVERAGE(B4:J4)</f>
        <v>320.10780353661931</v>
      </c>
      <c r="M4" s="18">
        <f t="shared" ref="M4:M20" si="0">MAX(B4:J4)-MIN(B4:J4)</f>
        <v>7.8373157894736778</v>
      </c>
      <c r="N4" s="17">
        <v>305</v>
      </c>
      <c r="O4" s="16">
        <v>339</v>
      </c>
      <c r="P4" s="38">
        <f>L4/L$3*100</f>
        <v>99.636155780771489</v>
      </c>
    </row>
    <row r="5" spans="1:17" ht="15.95" customHeight="1" x14ac:dyDescent="0.25">
      <c r="A5" s="21">
        <v>7</v>
      </c>
      <c r="B5" s="258">
        <v>321.31818181818181</v>
      </c>
      <c r="C5" s="258">
        <v>319.375</v>
      </c>
      <c r="D5" s="257">
        <v>319.38095238095201</v>
      </c>
      <c r="E5" s="257">
        <v>322.452</v>
      </c>
      <c r="F5" s="258">
        <v>319.04166666666669</v>
      </c>
      <c r="G5" s="258">
        <v>317.58699999999999</v>
      </c>
      <c r="H5" s="258">
        <v>320</v>
      </c>
      <c r="I5" s="258">
        <v>319.14999999999998</v>
      </c>
      <c r="J5" s="258">
        <v>314.73333333333335</v>
      </c>
      <c r="K5" s="75">
        <v>322</v>
      </c>
      <c r="L5" s="18">
        <f>AVERAGE(B5:J5)</f>
        <v>319.22645935545938</v>
      </c>
      <c r="M5" s="18">
        <f t="shared" si="0"/>
        <v>7.7186666666666497</v>
      </c>
      <c r="N5" s="17">
        <v>305</v>
      </c>
      <c r="O5" s="16">
        <v>339</v>
      </c>
      <c r="P5" s="38">
        <f>L5/L$3*100</f>
        <v>99.361830240561773</v>
      </c>
    </row>
    <row r="6" spans="1:17" ht="15.95" customHeight="1" x14ac:dyDescent="0.25">
      <c r="A6" s="21">
        <v>8</v>
      </c>
      <c r="B6" s="258">
        <v>323</v>
      </c>
      <c r="C6" s="258">
        <v>316.85148514851483</v>
      </c>
      <c r="D6" s="257">
        <v>320.38888888888903</v>
      </c>
      <c r="E6" s="274">
        <v>322.20400000000001</v>
      </c>
      <c r="F6" s="258">
        <v>319.58750000000003</v>
      </c>
      <c r="G6" s="258">
        <v>317.36399999999998</v>
      </c>
      <c r="H6" s="258">
        <v>321.2</v>
      </c>
      <c r="I6" s="258">
        <v>318.27</v>
      </c>
      <c r="J6" s="258">
        <v>313.33333333333331</v>
      </c>
      <c r="K6" s="75">
        <v>322</v>
      </c>
      <c r="L6" s="18">
        <f>AVERAGE(B6:J6)</f>
        <v>319.13324526341529</v>
      </c>
      <c r="M6" s="18">
        <f t="shared" si="0"/>
        <v>9.6666666666666856</v>
      </c>
      <c r="N6" s="17">
        <v>305</v>
      </c>
      <c r="O6" s="16">
        <v>339</v>
      </c>
      <c r="P6" s="38">
        <f t="shared" ref="P6:P20" si="1">L6/L$3*100</f>
        <v>99.332816596741608</v>
      </c>
    </row>
    <row r="7" spans="1:17" ht="15.95" customHeight="1" x14ac:dyDescent="0.25">
      <c r="A7" s="21">
        <v>9</v>
      </c>
      <c r="B7" s="258">
        <v>321.45</v>
      </c>
      <c r="C7" s="258">
        <v>316.73737373737373</v>
      </c>
      <c r="D7" s="257">
        <v>317.55555555555554</v>
      </c>
      <c r="E7" s="257">
        <v>320.61700000000002</v>
      </c>
      <c r="F7" s="258">
        <v>319.22173913043474</v>
      </c>
      <c r="G7" s="258">
        <v>319.54199999999997</v>
      </c>
      <c r="H7" s="258">
        <v>321.39999999999998</v>
      </c>
      <c r="I7" s="258">
        <v>316.92</v>
      </c>
      <c r="J7" s="258">
        <v>312.61538461538464</v>
      </c>
      <c r="K7" s="75">
        <v>322</v>
      </c>
      <c r="L7" s="18">
        <f>AVERAGE(B7:J7)</f>
        <v>318.45100589319435</v>
      </c>
      <c r="M7" s="18">
        <f t="shared" si="0"/>
        <v>8.834615384615347</v>
      </c>
      <c r="N7" s="17">
        <v>305</v>
      </c>
      <c r="O7" s="16">
        <v>339</v>
      </c>
      <c r="P7" s="38">
        <f t="shared" si="1"/>
        <v>99.120464047318876</v>
      </c>
    </row>
    <row r="8" spans="1:17" ht="15.95" customHeight="1" x14ac:dyDescent="0.25">
      <c r="A8" s="21">
        <v>10</v>
      </c>
      <c r="B8" s="130"/>
      <c r="C8" s="130"/>
      <c r="D8" s="133"/>
      <c r="E8" s="133"/>
      <c r="F8" s="130"/>
      <c r="G8" s="130"/>
      <c r="H8" s="130"/>
      <c r="I8" s="130"/>
      <c r="J8" s="130"/>
      <c r="K8" s="75">
        <v>322</v>
      </c>
      <c r="L8" s="18"/>
      <c r="M8" s="18">
        <f t="shared" si="0"/>
        <v>0</v>
      </c>
      <c r="N8" s="17">
        <v>305</v>
      </c>
      <c r="O8" s="16">
        <v>339</v>
      </c>
      <c r="P8" s="38">
        <f t="shared" si="1"/>
        <v>0</v>
      </c>
    </row>
    <row r="9" spans="1:17" ht="15.95" customHeight="1" x14ac:dyDescent="0.25">
      <c r="A9" s="21">
        <v>11</v>
      </c>
      <c r="B9" s="22"/>
      <c r="C9" s="22"/>
      <c r="D9" s="18"/>
      <c r="E9" s="18"/>
      <c r="F9" s="22"/>
      <c r="G9" s="22"/>
      <c r="H9" s="22"/>
      <c r="I9" s="22"/>
      <c r="J9" s="22"/>
      <c r="K9" s="75">
        <v>322</v>
      </c>
      <c r="L9" s="18"/>
      <c r="M9" s="18">
        <f t="shared" si="0"/>
        <v>0</v>
      </c>
      <c r="N9" s="17">
        <v>305</v>
      </c>
      <c r="O9" s="16">
        <v>339</v>
      </c>
      <c r="P9" s="38">
        <f t="shared" si="1"/>
        <v>0</v>
      </c>
    </row>
    <row r="10" spans="1:17" ht="15.95" customHeight="1" x14ac:dyDescent="0.25">
      <c r="A10" s="21">
        <v>12</v>
      </c>
      <c r="B10" s="22"/>
      <c r="C10" s="22"/>
      <c r="D10" s="18"/>
      <c r="E10" s="18"/>
      <c r="F10" s="22"/>
      <c r="G10" s="22"/>
      <c r="H10" s="22"/>
      <c r="I10" s="22"/>
      <c r="J10" s="22"/>
      <c r="K10" s="75">
        <v>322</v>
      </c>
      <c r="L10" s="18"/>
      <c r="M10" s="18">
        <f t="shared" si="0"/>
        <v>0</v>
      </c>
      <c r="N10" s="17">
        <v>305</v>
      </c>
      <c r="O10" s="16">
        <v>339</v>
      </c>
      <c r="P10" s="38">
        <f t="shared" si="1"/>
        <v>0</v>
      </c>
    </row>
    <row r="11" spans="1:17" ht="15.95" customHeight="1" x14ac:dyDescent="0.25">
      <c r="A11" s="21">
        <v>1</v>
      </c>
      <c r="B11" s="22"/>
      <c r="C11" s="22"/>
      <c r="D11" s="18"/>
      <c r="E11" s="18"/>
      <c r="F11" s="22"/>
      <c r="G11" s="22"/>
      <c r="H11" s="22"/>
      <c r="I11" s="22"/>
      <c r="J11" s="22"/>
      <c r="K11" s="75">
        <v>322</v>
      </c>
      <c r="L11" s="18"/>
      <c r="M11" s="18">
        <f t="shared" si="0"/>
        <v>0</v>
      </c>
      <c r="N11" s="17">
        <v>305</v>
      </c>
      <c r="O11" s="16">
        <v>339</v>
      </c>
      <c r="P11" s="38">
        <f t="shared" si="1"/>
        <v>0</v>
      </c>
    </row>
    <row r="12" spans="1:17" ht="15.95" customHeight="1" x14ac:dyDescent="0.25">
      <c r="A12" s="21">
        <v>2</v>
      </c>
      <c r="B12" s="22"/>
      <c r="C12" s="22"/>
      <c r="D12" s="18"/>
      <c r="E12" s="18"/>
      <c r="F12" s="22"/>
      <c r="G12" s="22"/>
      <c r="H12" s="22"/>
      <c r="I12" s="22"/>
      <c r="J12" s="22"/>
      <c r="K12" s="75">
        <v>322</v>
      </c>
      <c r="L12" s="18"/>
      <c r="M12" s="18">
        <f t="shared" si="0"/>
        <v>0</v>
      </c>
      <c r="N12" s="17">
        <v>305</v>
      </c>
      <c r="O12" s="16">
        <v>339</v>
      </c>
      <c r="P12" s="38">
        <f t="shared" si="1"/>
        <v>0</v>
      </c>
    </row>
    <row r="13" spans="1:17" ht="15.95" customHeight="1" x14ac:dyDescent="0.25">
      <c r="A13" s="21">
        <v>3</v>
      </c>
      <c r="B13" s="22"/>
      <c r="C13" s="22"/>
      <c r="D13" s="18"/>
      <c r="E13" s="18"/>
      <c r="F13" s="22"/>
      <c r="G13" s="22"/>
      <c r="H13" s="22"/>
      <c r="I13" s="22"/>
      <c r="J13" s="22"/>
      <c r="K13" s="75">
        <v>322</v>
      </c>
      <c r="L13" s="18"/>
      <c r="M13" s="18">
        <f t="shared" si="0"/>
        <v>0</v>
      </c>
      <c r="N13" s="17">
        <v>305</v>
      </c>
      <c r="O13" s="16">
        <v>339</v>
      </c>
      <c r="P13" s="38">
        <f t="shared" si="1"/>
        <v>0</v>
      </c>
    </row>
    <row r="14" spans="1:17" ht="15.95" customHeight="1" x14ac:dyDescent="0.25">
      <c r="A14" s="21">
        <v>4</v>
      </c>
      <c r="B14" s="22"/>
      <c r="C14" s="22"/>
      <c r="D14" s="18"/>
      <c r="E14" s="18"/>
      <c r="F14" s="20"/>
      <c r="G14" s="22"/>
      <c r="H14" s="22"/>
      <c r="I14" s="22"/>
      <c r="J14" s="22"/>
      <c r="K14" s="75">
        <v>322</v>
      </c>
      <c r="L14" s="18"/>
      <c r="M14" s="18">
        <f t="shared" si="0"/>
        <v>0</v>
      </c>
      <c r="N14" s="17">
        <v>305</v>
      </c>
      <c r="O14" s="16">
        <v>339</v>
      </c>
      <c r="P14" s="38">
        <f t="shared" si="1"/>
        <v>0</v>
      </c>
    </row>
    <row r="15" spans="1:17" ht="15.95" customHeight="1" x14ac:dyDescent="0.25">
      <c r="A15" s="21">
        <v>5</v>
      </c>
      <c r="B15" s="22"/>
      <c r="C15" s="22"/>
      <c r="D15" s="18"/>
      <c r="E15" s="18"/>
      <c r="F15" s="22"/>
      <c r="G15" s="22"/>
      <c r="H15" s="22"/>
      <c r="I15" s="22"/>
      <c r="J15" s="22"/>
      <c r="K15" s="75">
        <v>322</v>
      </c>
      <c r="L15" s="18"/>
      <c r="M15" s="18">
        <f t="shared" si="0"/>
        <v>0</v>
      </c>
      <c r="N15" s="17">
        <v>305</v>
      </c>
      <c r="O15" s="16">
        <v>339</v>
      </c>
      <c r="P15" s="38">
        <f t="shared" si="1"/>
        <v>0</v>
      </c>
      <c r="Q15" s="14"/>
    </row>
    <row r="16" spans="1:17" ht="15.95" customHeight="1" x14ac:dyDescent="0.25">
      <c r="A16" s="21">
        <v>6</v>
      </c>
      <c r="B16" s="22"/>
      <c r="C16" s="22"/>
      <c r="D16" s="18"/>
      <c r="E16" s="18"/>
      <c r="F16" s="22"/>
      <c r="G16" s="22"/>
      <c r="H16" s="22"/>
      <c r="I16" s="22"/>
      <c r="J16" s="22"/>
      <c r="K16" s="75">
        <v>322</v>
      </c>
      <c r="L16" s="18"/>
      <c r="M16" s="18">
        <f t="shared" si="0"/>
        <v>0</v>
      </c>
      <c r="N16" s="17">
        <v>305</v>
      </c>
      <c r="O16" s="16">
        <v>339</v>
      </c>
      <c r="P16" s="38">
        <f t="shared" si="1"/>
        <v>0</v>
      </c>
      <c r="Q16" s="14"/>
    </row>
    <row r="17" spans="1:17" ht="15.95" customHeight="1" x14ac:dyDescent="0.25">
      <c r="A17" s="21">
        <v>7</v>
      </c>
      <c r="B17" s="22"/>
      <c r="C17" s="22"/>
      <c r="D17" s="18"/>
      <c r="E17" s="18"/>
      <c r="F17" s="22"/>
      <c r="G17" s="22"/>
      <c r="H17" s="22"/>
      <c r="I17" s="22"/>
      <c r="J17" s="22"/>
      <c r="K17" s="75">
        <v>322</v>
      </c>
      <c r="L17" s="18"/>
      <c r="M17" s="18">
        <f t="shared" si="0"/>
        <v>0</v>
      </c>
      <c r="N17" s="17">
        <v>305</v>
      </c>
      <c r="O17" s="16">
        <v>339</v>
      </c>
      <c r="P17" s="38">
        <f t="shared" si="1"/>
        <v>0</v>
      </c>
      <c r="Q17" s="14"/>
    </row>
    <row r="18" spans="1:17" ht="15.95" customHeight="1" x14ac:dyDescent="0.25">
      <c r="A18" s="21">
        <v>8</v>
      </c>
      <c r="B18" s="20"/>
      <c r="C18" s="20"/>
      <c r="D18" s="20"/>
      <c r="E18" s="20"/>
      <c r="F18" s="20"/>
      <c r="G18" s="20"/>
      <c r="H18" s="20"/>
      <c r="I18" s="20"/>
      <c r="J18" s="20"/>
      <c r="K18" s="75">
        <v>322</v>
      </c>
      <c r="L18" s="18"/>
      <c r="M18" s="18">
        <f t="shared" si="0"/>
        <v>0</v>
      </c>
      <c r="N18" s="17">
        <v>305</v>
      </c>
      <c r="O18" s="16">
        <v>339</v>
      </c>
      <c r="P18" s="38">
        <f t="shared" si="1"/>
        <v>0</v>
      </c>
      <c r="Q18" s="14"/>
    </row>
    <row r="19" spans="1:17" ht="15.95" customHeight="1" x14ac:dyDescent="0.25">
      <c r="A19" s="21">
        <v>9</v>
      </c>
      <c r="B19" s="20"/>
      <c r="C19" s="20"/>
      <c r="D19" s="20"/>
      <c r="E19" s="20"/>
      <c r="F19" s="20"/>
      <c r="G19" s="20"/>
      <c r="H19" s="20"/>
      <c r="I19" s="20"/>
      <c r="J19" s="20"/>
      <c r="K19" s="75">
        <v>322</v>
      </c>
      <c r="L19" s="18"/>
      <c r="M19" s="18">
        <f t="shared" si="0"/>
        <v>0</v>
      </c>
      <c r="N19" s="17">
        <v>305</v>
      </c>
      <c r="O19" s="16">
        <v>339</v>
      </c>
      <c r="P19" s="38">
        <f t="shared" si="1"/>
        <v>0</v>
      </c>
    </row>
    <row r="20" spans="1:17" ht="15.95" customHeight="1" x14ac:dyDescent="0.25">
      <c r="A20" s="21">
        <v>10</v>
      </c>
      <c r="B20" s="20"/>
      <c r="C20" s="12"/>
      <c r="D20" s="12"/>
      <c r="E20" s="12"/>
      <c r="F20" s="12"/>
      <c r="G20" s="12"/>
      <c r="H20" s="12"/>
      <c r="I20" s="12"/>
      <c r="J20" s="12"/>
      <c r="K20" s="75">
        <v>322</v>
      </c>
      <c r="L20" s="18"/>
      <c r="M20" s="18">
        <f t="shared" si="0"/>
        <v>0</v>
      </c>
      <c r="N20" s="17">
        <v>305</v>
      </c>
      <c r="O20" s="16">
        <v>339</v>
      </c>
      <c r="P20" s="38">
        <f t="shared" si="1"/>
        <v>0</v>
      </c>
    </row>
  </sheetData>
  <phoneticPr fontId="21"/>
  <pageMargins left="0.78700000000000003" right="0.78700000000000003" top="0.98399999999999999" bottom="0.98399999999999999" header="0.51200000000000001" footer="0.51200000000000001"/>
  <pageSetup paperSize="9" orientation="portrait" horizontalDpi="300" verticalDpi="300"/>
  <headerFooter alignWithMargins="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AA125-433A-4DD3-9412-90B940050DA5}">
  <sheetPr codeName="Sheet21"/>
  <dimension ref="A1:Q44"/>
  <sheetViews>
    <sheetView zoomScale="70" zoomScaleNormal="70" workbookViewId="0">
      <selection activeCell="L8" sqref="L8"/>
    </sheetView>
  </sheetViews>
  <sheetFormatPr defaultColWidth="9" defaultRowHeight="13.5" x14ac:dyDescent="0.15"/>
  <cols>
    <col min="1" max="1" width="3.75" style="11" customWidth="1"/>
    <col min="2" max="2" width="11" style="11" customWidth="1"/>
    <col min="3" max="4" width="10.5" style="11" customWidth="1"/>
    <col min="5" max="5" width="10.25" style="11" customWidth="1"/>
    <col min="6" max="6" width="10.5" style="11" customWidth="1"/>
    <col min="7" max="7" width="9.625" style="11" customWidth="1"/>
    <col min="8" max="8" width="10.625" style="11" customWidth="1"/>
    <col min="9" max="9" width="10.25" style="11" customWidth="1"/>
    <col min="10" max="10" width="11.375" style="11" customWidth="1"/>
    <col min="11" max="11" width="6.875" style="11" customWidth="1"/>
    <col min="12" max="12" width="9.75" style="11" customWidth="1"/>
    <col min="13" max="13" width="7.875" style="11" customWidth="1"/>
    <col min="14" max="15" width="2.625" style="11" customWidth="1"/>
    <col min="16" max="16384" width="9" style="11"/>
  </cols>
  <sheetData>
    <row r="1" spans="1:17" ht="20.100000000000001" customHeight="1" x14ac:dyDescent="0.3">
      <c r="F1" s="32" t="s">
        <v>17</v>
      </c>
    </row>
    <row r="2" spans="1:17" ht="15.95" customHeight="1" x14ac:dyDescent="0.25">
      <c r="A2" s="31" t="s">
        <v>24</v>
      </c>
      <c r="B2" s="27" t="s">
        <v>25</v>
      </c>
      <c r="C2" s="27" t="s">
        <v>26</v>
      </c>
      <c r="D2" s="29" t="s">
        <v>27</v>
      </c>
      <c r="E2" s="27" t="s">
        <v>37</v>
      </c>
      <c r="F2" s="27" t="s">
        <v>28</v>
      </c>
      <c r="G2" s="28" t="s">
        <v>29</v>
      </c>
      <c r="H2" s="27" t="s">
        <v>30</v>
      </c>
      <c r="I2" s="27" t="s">
        <v>31</v>
      </c>
      <c r="J2" s="26" t="s">
        <v>32</v>
      </c>
      <c r="K2" s="25" t="s">
        <v>0</v>
      </c>
      <c r="L2" s="48" t="s">
        <v>52</v>
      </c>
      <c r="M2" s="23" t="s">
        <v>33</v>
      </c>
      <c r="N2" s="17" t="s">
        <v>34</v>
      </c>
      <c r="O2" s="16" t="s">
        <v>35</v>
      </c>
      <c r="P2" s="13" t="s">
        <v>120</v>
      </c>
    </row>
    <row r="3" spans="1:17" ht="15.95" customHeight="1" x14ac:dyDescent="0.25">
      <c r="A3" s="21">
        <v>5</v>
      </c>
      <c r="B3" s="258">
        <v>222.55555555555554</v>
      </c>
      <c r="C3" s="258">
        <v>221.80547945205478</v>
      </c>
      <c r="D3" s="257">
        <v>220.944444444444</v>
      </c>
      <c r="E3" s="257">
        <v>225.46700000000001</v>
      </c>
      <c r="F3" s="258">
        <v>218.57499999999999</v>
      </c>
      <c r="G3" s="258">
        <v>218.11</v>
      </c>
      <c r="H3" s="258">
        <v>224.4</v>
      </c>
      <c r="I3" s="258"/>
      <c r="J3" s="130"/>
      <c r="K3" s="12">
        <v>223</v>
      </c>
      <c r="L3" s="18">
        <f>AVERAGE(B3:J3)</f>
        <v>221.6939256360078</v>
      </c>
      <c r="M3" s="18">
        <f>MAX(B3:J3)-MIN(B3:J3)</f>
        <v>7.3569999999999993</v>
      </c>
      <c r="N3" s="17">
        <v>211</v>
      </c>
      <c r="O3" s="16">
        <v>235</v>
      </c>
      <c r="P3" s="15">
        <f>L3/L3*100</f>
        <v>100</v>
      </c>
    </row>
    <row r="4" spans="1:17" ht="15.95" customHeight="1" x14ac:dyDescent="0.25">
      <c r="A4" s="21">
        <v>6</v>
      </c>
      <c r="B4" s="258">
        <v>223.1904761904762</v>
      </c>
      <c r="C4" s="258">
        <v>219.78701298701307</v>
      </c>
      <c r="D4" s="257">
        <v>219.375</v>
      </c>
      <c r="E4" s="257">
        <v>226.178</v>
      </c>
      <c r="F4" s="258">
        <v>216.73333333333335</v>
      </c>
      <c r="G4" s="258">
        <v>220</v>
      </c>
      <c r="H4" s="258">
        <v>223.8</v>
      </c>
      <c r="I4" s="258">
        <v>221.23</v>
      </c>
      <c r="J4" s="258">
        <v>223.47368421052633</v>
      </c>
      <c r="K4" s="12">
        <v>223</v>
      </c>
      <c r="L4" s="18">
        <f>AVERAGE(B4:J4)</f>
        <v>221.52972296903874</v>
      </c>
      <c r="M4" s="18">
        <f t="shared" ref="M4:M20" si="0">MAX(B4:J4)-MIN(B4:J4)</f>
        <v>9.4446666666666488</v>
      </c>
      <c r="N4" s="17">
        <v>211</v>
      </c>
      <c r="O4" s="16">
        <v>235</v>
      </c>
      <c r="P4" s="15">
        <f>L4/L$3*100</f>
        <v>99.925932717146864</v>
      </c>
    </row>
    <row r="5" spans="1:17" ht="15.95" customHeight="1" x14ac:dyDescent="0.25">
      <c r="A5" s="21">
        <v>7</v>
      </c>
      <c r="B5" s="258">
        <v>222.81818181818181</v>
      </c>
      <c r="C5" s="258">
        <v>220.45543478260876</v>
      </c>
      <c r="D5" s="257">
        <v>219.09523809523799</v>
      </c>
      <c r="E5" s="257">
        <v>226.87100000000001</v>
      </c>
      <c r="F5" s="258">
        <v>216.50833333333333</v>
      </c>
      <c r="G5" s="258">
        <v>218.631</v>
      </c>
      <c r="H5" s="258">
        <v>223.9</v>
      </c>
      <c r="I5" s="258">
        <v>221.67</v>
      </c>
      <c r="J5" s="258">
        <v>222.06666666666666</v>
      </c>
      <c r="K5" s="12">
        <v>223</v>
      </c>
      <c r="L5" s="18">
        <f>AVERAGE(B5:J5)</f>
        <v>221.3350949662254</v>
      </c>
      <c r="M5" s="18">
        <f t="shared" si="0"/>
        <v>10.362666666666684</v>
      </c>
      <c r="N5" s="17">
        <v>211</v>
      </c>
      <c r="O5" s="16">
        <v>235</v>
      </c>
      <c r="P5" s="15">
        <f>L5/L$3*100</f>
        <v>99.83814140655727</v>
      </c>
    </row>
    <row r="6" spans="1:17" ht="15.95" customHeight="1" x14ac:dyDescent="0.25">
      <c r="A6" s="21">
        <v>8</v>
      </c>
      <c r="B6" s="258">
        <v>223.4</v>
      </c>
      <c r="C6" s="258">
        <v>219.80843373493983</v>
      </c>
      <c r="D6" s="257">
        <v>218.9</v>
      </c>
      <c r="E6" s="274">
        <v>226.21</v>
      </c>
      <c r="F6" s="258">
        <v>216.22083333333333</v>
      </c>
      <c r="G6" s="258">
        <v>217</v>
      </c>
      <c r="H6" s="258">
        <v>223.1</v>
      </c>
      <c r="I6" s="258">
        <v>222.26</v>
      </c>
      <c r="J6" s="258">
        <v>223.77777777777777</v>
      </c>
      <c r="K6" s="12">
        <v>223</v>
      </c>
      <c r="L6" s="18">
        <f>AVERAGE(B6:J6)</f>
        <v>221.18633831622788</v>
      </c>
      <c r="M6" s="18">
        <f t="shared" si="0"/>
        <v>9.9891666666666765</v>
      </c>
      <c r="N6" s="17">
        <v>211</v>
      </c>
      <c r="O6" s="16">
        <v>235</v>
      </c>
      <c r="P6" s="15">
        <f t="shared" ref="P6:P20" si="1">L6/L$3*100</f>
        <v>99.77104139487642</v>
      </c>
    </row>
    <row r="7" spans="1:17" ht="15.95" customHeight="1" x14ac:dyDescent="0.25">
      <c r="A7" s="21">
        <v>9</v>
      </c>
      <c r="B7" s="258">
        <v>223.3</v>
      </c>
      <c r="C7" s="258">
        <v>220.90340909090912</v>
      </c>
      <c r="D7" s="257">
        <v>219.6875</v>
      </c>
      <c r="E7" s="257">
        <v>227.083</v>
      </c>
      <c r="F7" s="258">
        <v>216.14782608695654</v>
      </c>
      <c r="G7" s="258">
        <v>216.53200000000001</v>
      </c>
      <c r="H7" s="258">
        <v>223.2</v>
      </c>
      <c r="I7" s="258">
        <v>221.13</v>
      </c>
      <c r="J7" s="258">
        <v>224.07692307692307</v>
      </c>
      <c r="K7" s="12">
        <v>223</v>
      </c>
      <c r="L7" s="18">
        <f>AVERAGE(B7:J7)</f>
        <v>221.34007313942095</v>
      </c>
      <c r="M7" s="18">
        <f t="shared" si="0"/>
        <v>10.935173913043457</v>
      </c>
      <c r="N7" s="17">
        <v>211</v>
      </c>
      <c r="O7" s="16">
        <v>235</v>
      </c>
      <c r="P7" s="15">
        <f t="shared" si="1"/>
        <v>99.840386922838903</v>
      </c>
    </row>
    <row r="8" spans="1:17" ht="15.95" customHeight="1" x14ac:dyDescent="0.25">
      <c r="A8" s="21">
        <v>10</v>
      </c>
      <c r="B8" s="130"/>
      <c r="C8" s="130"/>
      <c r="D8" s="133"/>
      <c r="E8" s="133"/>
      <c r="F8" s="130"/>
      <c r="G8" s="130"/>
      <c r="H8" s="130"/>
      <c r="I8" s="130"/>
      <c r="J8" s="130"/>
      <c r="K8" s="12">
        <v>223</v>
      </c>
      <c r="L8" s="18"/>
      <c r="M8" s="18">
        <f t="shared" si="0"/>
        <v>0</v>
      </c>
      <c r="N8" s="17">
        <v>211</v>
      </c>
      <c r="O8" s="16">
        <v>235</v>
      </c>
      <c r="P8" s="15">
        <f t="shared" si="1"/>
        <v>0</v>
      </c>
    </row>
    <row r="9" spans="1:17" ht="15.95" customHeight="1" x14ac:dyDescent="0.25">
      <c r="A9" s="21">
        <v>11</v>
      </c>
      <c r="B9" s="22"/>
      <c r="C9" s="22"/>
      <c r="D9" s="18"/>
      <c r="E9" s="18"/>
      <c r="F9" s="22"/>
      <c r="G9" s="22"/>
      <c r="H9" s="22"/>
      <c r="I9" s="22"/>
      <c r="J9" s="22"/>
      <c r="K9" s="12">
        <v>223</v>
      </c>
      <c r="L9" s="18"/>
      <c r="M9" s="18">
        <f t="shared" si="0"/>
        <v>0</v>
      </c>
      <c r="N9" s="17">
        <v>211</v>
      </c>
      <c r="O9" s="16">
        <v>235</v>
      </c>
      <c r="P9" s="15">
        <f t="shared" si="1"/>
        <v>0</v>
      </c>
    </row>
    <row r="10" spans="1:17" ht="15.95" customHeight="1" x14ac:dyDescent="0.25">
      <c r="A10" s="21">
        <v>12</v>
      </c>
      <c r="B10" s="22"/>
      <c r="C10" s="22"/>
      <c r="D10" s="18"/>
      <c r="E10" s="18"/>
      <c r="F10" s="22"/>
      <c r="G10" s="22"/>
      <c r="H10" s="22"/>
      <c r="I10" s="22"/>
      <c r="J10" s="22"/>
      <c r="K10" s="12">
        <v>223</v>
      </c>
      <c r="L10" s="18"/>
      <c r="M10" s="18">
        <f t="shared" si="0"/>
        <v>0</v>
      </c>
      <c r="N10" s="17">
        <v>211</v>
      </c>
      <c r="O10" s="16">
        <v>235</v>
      </c>
      <c r="P10" s="15">
        <f t="shared" si="1"/>
        <v>0</v>
      </c>
    </row>
    <row r="11" spans="1:17" ht="15.95" customHeight="1" x14ac:dyDescent="0.25">
      <c r="A11" s="21">
        <v>1</v>
      </c>
      <c r="B11" s="22"/>
      <c r="C11" s="22"/>
      <c r="D11" s="18"/>
      <c r="E11" s="18"/>
      <c r="F11" s="22"/>
      <c r="G11" s="22"/>
      <c r="H11" s="22"/>
      <c r="I11" s="22"/>
      <c r="J11" s="22"/>
      <c r="K11" s="12">
        <v>223</v>
      </c>
      <c r="L11" s="18"/>
      <c r="M11" s="18">
        <f t="shared" si="0"/>
        <v>0</v>
      </c>
      <c r="N11" s="17">
        <v>211</v>
      </c>
      <c r="O11" s="16">
        <v>235</v>
      </c>
      <c r="P11" s="15">
        <f t="shared" si="1"/>
        <v>0</v>
      </c>
    </row>
    <row r="12" spans="1:17" ht="15.95" customHeight="1" x14ac:dyDescent="0.25">
      <c r="A12" s="21">
        <v>2</v>
      </c>
      <c r="B12" s="22"/>
      <c r="C12" s="22"/>
      <c r="D12" s="18"/>
      <c r="E12" s="18"/>
      <c r="F12" s="22"/>
      <c r="G12" s="22"/>
      <c r="H12" s="22"/>
      <c r="I12" s="22"/>
      <c r="J12" s="22"/>
      <c r="K12" s="12">
        <v>223</v>
      </c>
      <c r="L12" s="18"/>
      <c r="M12" s="18">
        <f t="shared" si="0"/>
        <v>0</v>
      </c>
      <c r="N12" s="17">
        <v>211</v>
      </c>
      <c r="O12" s="16">
        <v>235</v>
      </c>
      <c r="P12" s="15">
        <f t="shared" si="1"/>
        <v>0</v>
      </c>
    </row>
    <row r="13" spans="1:17" ht="15.95" customHeight="1" x14ac:dyDescent="0.25">
      <c r="A13" s="21">
        <v>3</v>
      </c>
      <c r="B13" s="22"/>
      <c r="C13" s="22"/>
      <c r="D13" s="18"/>
      <c r="E13" s="18"/>
      <c r="F13" s="22"/>
      <c r="G13" s="22"/>
      <c r="H13" s="22"/>
      <c r="I13" s="22"/>
      <c r="J13" s="22"/>
      <c r="K13" s="12">
        <v>223</v>
      </c>
      <c r="L13" s="18"/>
      <c r="M13" s="18">
        <f t="shared" si="0"/>
        <v>0</v>
      </c>
      <c r="N13" s="17">
        <v>211</v>
      </c>
      <c r="O13" s="16">
        <v>235</v>
      </c>
      <c r="P13" s="15">
        <f t="shared" si="1"/>
        <v>0</v>
      </c>
    </row>
    <row r="14" spans="1:17" ht="15.95" customHeight="1" x14ac:dyDescent="0.25">
      <c r="A14" s="21">
        <v>4</v>
      </c>
      <c r="B14" s="22"/>
      <c r="C14" s="22"/>
      <c r="D14" s="18"/>
      <c r="E14" s="18"/>
      <c r="F14" s="20"/>
      <c r="G14" s="22"/>
      <c r="H14" s="22"/>
      <c r="I14" s="22"/>
      <c r="J14" s="22"/>
      <c r="K14" s="12">
        <v>223</v>
      </c>
      <c r="L14" s="18"/>
      <c r="M14" s="18">
        <f t="shared" si="0"/>
        <v>0</v>
      </c>
      <c r="N14" s="17">
        <v>211</v>
      </c>
      <c r="O14" s="16">
        <v>235</v>
      </c>
      <c r="P14" s="15">
        <f t="shared" si="1"/>
        <v>0</v>
      </c>
    </row>
    <row r="15" spans="1:17" ht="15.95" customHeight="1" x14ac:dyDescent="0.25">
      <c r="A15" s="21">
        <v>5</v>
      </c>
      <c r="B15" s="22"/>
      <c r="C15" s="22"/>
      <c r="D15" s="18"/>
      <c r="E15" s="18"/>
      <c r="F15" s="22"/>
      <c r="G15" s="22"/>
      <c r="H15" s="22"/>
      <c r="I15" s="22"/>
      <c r="J15" s="22"/>
      <c r="K15" s="12">
        <v>223</v>
      </c>
      <c r="L15" s="18"/>
      <c r="M15" s="18">
        <f t="shared" si="0"/>
        <v>0</v>
      </c>
      <c r="N15" s="17">
        <v>211</v>
      </c>
      <c r="O15" s="16">
        <v>235</v>
      </c>
      <c r="P15" s="15">
        <f t="shared" si="1"/>
        <v>0</v>
      </c>
      <c r="Q15" s="14"/>
    </row>
    <row r="16" spans="1:17" ht="15.95" customHeight="1" x14ac:dyDescent="0.25">
      <c r="A16" s="21">
        <v>6</v>
      </c>
      <c r="B16" s="22"/>
      <c r="C16" s="22"/>
      <c r="D16" s="18"/>
      <c r="E16" s="18"/>
      <c r="F16" s="22"/>
      <c r="G16" s="22"/>
      <c r="H16" s="22"/>
      <c r="I16" s="22"/>
      <c r="J16" s="22"/>
      <c r="K16" s="12">
        <v>223</v>
      </c>
      <c r="L16" s="18"/>
      <c r="M16" s="18">
        <f t="shared" si="0"/>
        <v>0</v>
      </c>
      <c r="N16" s="17">
        <v>211</v>
      </c>
      <c r="O16" s="16">
        <v>235</v>
      </c>
      <c r="P16" s="15">
        <f t="shared" si="1"/>
        <v>0</v>
      </c>
      <c r="Q16" s="14"/>
    </row>
    <row r="17" spans="1:17" ht="15.95" customHeight="1" x14ac:dyDescent="0.25">
      <c r="A17" s="21">
        <v>7</v>
      </c>
      <c r="B17" s="22"/>
      <c r="C17" s="22"/>
      <c r="D17" s="18"/>
      <c r="E17" s="18"/>
      <c r="F17" s="22"/>
      <c r="G17" s="22"/>
      <c r="H17" s="22"/>
      <c r="I17" s="22"/>
      <c r="J17" s="22"/>
      <c r="K17" s="12">
        <v>223</v>
      </c>
      <c r="L17" s="18"/>
      <c r="M17" s="18">
        <f t="shared" si="0"/>
        <v>0</v>
      </c>
      <c r="N17" s="17">
        <v>211</v>
      </c>
      <c r="O17" s="16">
        <v>235</v>
      </c>
      <c r="P17" s="15">
        <f t="shared" si="1"/>
        <v>0</v>
      </c>
      <c r="Q17" s="14"/>
    </row>
    <row r="18" spans="1:17" ht="15.95" customHeight="1" x14ac:dyDescent="0.25">
      <c r="A18" s="21">
        <v>8</v>
      </c>
      <c r="B18" s="20"/>
      <c r="C18" s="20"/>
      <c r="D18" s="20"/>
      <c r="E18" s="20"/>
      <c r="F18" s="20"/>
      <c r="G18" s="20"/>
      <c r="H18" s="20"/>
      <c r="I18" s="20"/>
      <c r="J18" s="20"/>
      <c r="K18" s="12">
        <v>223</v>
      </c>
      <c r="L18" s="18"/>
      <c r="M18" s="18">
        <f t="shared" si="0"/>
        <v>0</v>
      </c>
      <c r="N18" s="17">
        <v>211</v>
      </c>
      <c r="O18" s="16">
        <v>235</v>
      </c>
      <c r="P18" s="15">
        <f t="shared" si="1"/>
        <v>0</v>
      </c>
      <c r="Q18" s="14"/>
    </row>
    <row r="19" spans="1:17" ht="15.95" customHeight="1" x14ac:dyDescent="0.25">
      <c r="A19" s="21">
        <v>9</v>
      </c>
      <c r="B19" s="20"/>
      <c r="C19" s="20"/>
      <c r="D19" s="20"/>
      <c r="E19" s="20"/>
      <c r="F19" s="20"/>
      <c r="G19" s="20"/>
      <c r="H19" s="20"/>
      <c r="I19" s="20"/>
      <c r="J19" s="20"/>
      <c r="K19" s="12">
        <v>223</v>
      </c>
      <c r="L19" s="18"/>
      <c r="M19" s="18">
        <f t="shared" si="0"/>
        <v>0</v>
      </c>
      <c r="N19" s="17">
        <v>211</v>
      </c>
      <c r="O19" s="16">
        <v>235</v>
      </c>
      <c r="P19" s="15">
        <f t="shared" si="1"/>
        <v>0</v>
      </c>
    </row>
    <row r="20" spans="1:17" ht="15.95" customHeight="1" x14ac:dyDescent="0.25">
      <c r="A20" s="21">
        <v>10</v>
      </c>
      <c r="B20" s="20"/>
      <c r="C20" s="12"/>
      <c r="D20" s="12"/>
      <c r="E20" s="12"/>
      <c r="F20" s="12"/>
      <c r="G20" s="12"/>
      <c r="H20" s="12"/>
      <c r="I20" s="12"/>
      <c r="J20" s="12"/>
      <c r="K20" s="12">
        <v>223</v>
      </c>
      <c r="L20" s="18"/>
      <c r="M20" s="18">
        <f t="shared" si="0"/>
        <v>0</v>
      </c>
      <c r="N20" s="17">
        <v>211</v>
      </c>
      <c r="O20" s="16">
        <v>235</v>
      </c>
      <c r="P20" s="15">
        <f t="shared" si="1"/>
        <v>0</v>
      </c>
    </row>
    <row r="44" spans="5:5" x14ac:dyDescent="0.15">
      <c r="E44" s="81"/>
    </row>
  </sheetData>
  <phoneticPr fontId="21"/>
  <pageMargins left="0.78700000000000003" right="0.78700000000000003" top="0.98399999999999999" bottom="0.98399999999999999" header="0.51200000000000001" footer="0.51200000000000001"/>
  <pageSetup paperSize="9" orientation="portrait"/>
  <headerFooter alignWithMargins="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B7F63-75DC-42A4-8E93-F9F44FE20FF8}">
  <sheetPr codeName="Sheet22"/>
  <dimension ref="A1:Q20"/>
  <sheetViews>
    <sheetView zoomScale="70" zoomScaleNormal="70" workbookViewId="0">
      <selection activeCell="L8" sqref="L8"/>
    </sheetView>
  </sheetViews>
  <sheetFormatPr defaultColWidth="9" defaultRowHeight="13.5" x14ac:dyDescent="0.15"/>
  <cols>
    <col min="1" max="1" width="3.75" style="11" customWidth="1"/>
    <col min="2" max="2" width="10.25" style="11" customWidth="1"/>
    <col min="3" max="3" width="10.5" style="11" customWidth="1"/>
    <col min="4" max="4" width="9.5" style="11" customWidth="1"/>
    <col min="5" max="7" width="10.375" style="11" customWidth="1"/>
    <col min="8" max="8" width="10.625" style="11" customWidth="1"/>
    <col min="9" max="9" width="9.625" style="11" customWidth="1"/>
    <col min="10" max="10" width="10.5" style="11" customWidth="1"/>
    <col min="11" max="11" width="6.875" style="11" customWidth="1"/>
    <col min="12" max="12" width="9.75" style="11" customWidth="1"/>
    <col min="13" max="13" width="7.875" style="11" customWidth="1"/>
    <col min="14" max="15" width="2.625" style="11" customWidth="1"/>
    <col min="16" max="16384" width="9" style="11"/>
  </cols>
  <sheetData>
    <row r="1" spans="1:17" ht="20.100000000000001" customHeight="1" x14ac:dyDescent="0.3">
      <c r="F1" s="32" t="s">
        <v>51</v>
      </c>
    </row>
    <row r="2" spans="1:17" ht="15.95" customHeight="1" x14ac:dyDescent="0.25">
      <c r="A2" s="31" t="s">
        <v>24</v>
      </c>
      <c r="B2" s="27" t="s">
        <v>25</v>
      </c>
      <c r="C2" s="27" t="s">
        <v>26</v>
      </c>
      <c r="D2" s="29" t="s">
        <v>27</v>
      </c>
      <c r="E2" s="30" t="s">
        <v>37</v>
      </c>
      <c r="F2" s="27" t="s">
        <v>28</v>
      </c>
      <c r="G2" s="28" t="s">
        <v>29</v>
      </c>
      <c r="H2" s="27" t="s">
        <v>30</v>
      </c>
      <c r="I2" s="27" t="s">
        <v>31</v>
      </c>
      <c r="J2" s="26" t="s">
        <v>32</v>
      </c>
      <c r="K2" s="25" t="s">
        <v>0</v>
      </c>
      <c r="L2" s="80" t="s">
        <v>52</v>
      </c>
      <c r="M2" s="23" t="s">
        <v>33</v>
      </c>
      <c r="N2" s="17" t="s">
        <v>34</v>
      </c>
      <c r="O2" s="16" t="s">
        <v>35</v>
      </c>
      <c r="P2" s="13" t="s">
        <v>120</v>
      </c>
    </row>
    <row r="3" spans="1:17" ht="15.95" customHeight="1" x14ac:dyDescent="0.25">
      <c r="A3" s="21">
        <v>5</v>
      </c>
      <c r="B3" s="258">
        <v>319.11111111111109</v>
      </c>
      <c r="C3" s="258">
        <v>320.6129411764706</v>
      </c>
      <c r="D3" s="257">
        <v>325.17647058823502</v>
      </c>
      <c r="E3" s="257">
        <v>315.89999999999998</v>
      </c>
      <c r="F3" s="258">
        <v>319.32499999999999</v>
      </c>
      <c r="G3" s="258">
        <v>319.94400000000002</v>
      </c>
      <c r="H3" s="258">
        <v>320</v>
      </c>
      <c r="I3" s="258"/>
      <c r="J3" s="130"/>
      <c r="K3" s="12">
        <v>319</v>
      </c>
      <c r="L3" s="18">
        <f>AVERAGE(B3:J3)</f>
        <v>320.00993183940238</v>
      </c>
      <c r="M3" s="18">
        <f>MAX(B3:J3)-MIN(B3:J3)</f>
        <v>9.2764705882350427</v>
      </c>
      <c r="N3" s="17">
        <v>303</v>
      </c>
      <c r="O3" s="16">
        <v>335</v>
      </c>
      <c r="P3" s="15">
        <f>L3/L3*100</f>
        <v>100</v>
      </c>
    </row>
    <row r="4" spans="1:17" ht="15.95" customHeight="1" x14ac:dyDescent="0.25">
      <c r="A4" s="21">
        <v>6</v>
      </c>
      <c r="B4" s="258">
        <v>319.95238095238096</v>
      </c>
      <c r="C4" s="258">
        <v>316.87088607594939</v>
      </c>
      <c r="D4" s="257">
        <v>321.94117647058823</v>
      </c>
      <c r="E4" s="257">
        <v>318.74200000000002</v>
      </c>
      <c r="F4" s="258">
        <v>318.29583333333335</v>
      </c>
      <c r="G4" s="258">
        <v>321.2</v>
      </c>
      <c r="H4" s="258">
        <v>319.10000000000002</v>
      </c>
      <c r="I4" s="258">
        <v>319.43</v>
      </c>
      <c r="J4" s="258">
        <v>319.35294117647061</v>
      </c>
      <c r="K4" s="12">
        <v>319</v>
      </c>
      <c r="L4" s="18">
        <f>AVERAGE(B4:J4)</f>
        <v>319.43169088985803</v>
      </c>
      <c r="M4" s="18">
        <f t="shared" ref="M4:M20" si="0">MAX(B4:J4)-MIN(B4:J4)</f>
        <v>5.070290394638846</v>
      </c>
      <c r="N4" s="17">
        <v>303</v>
      </c>
      <c r="O4" s="16">
        <v>335</v>
      </c>
      <c r="P4" s="15">
        <f>L4/L$3*100</f>
        <v>99.819305311488108</v>
      </c>
    </row>
    <row r="5" spans="1:17" ht="15.95" customHeight="1" x14ac:dyDescent="0.25">
      <c r="A5" s="21">
        <v>7</v>
      </c>
      <c r="B5" s="258">
        <v>319.45454545454544</v>
      </c>
      <c r="C5" s="258">
        <v>317.05666666666662</v>
      </c>
      <c r="D5" s="257">
        <v>322.052631578947</v>
      </c>
      <c r="E5" s="257">
        <v>318.90300000000002</v>
      </c>
      <c r="F5" s="258">
        <v>318.80416666666673</v>
      </c>
      <c r="G5" s="258">
        <v>320.27300000000002</v>
      </c>
      <c r="H5" s="258">
        <v>319.60000000000002</v>
      </c>
      <c r="I5" s="258">
        <v>320.23</v>
      </c>
      <c r="J5" s="258">
        <v>316.13333333333333</v>
      </c>
      <c r="K5" s="12">
        <v>319</v>
      </c>
      <c r="L5" s="18">
        <f>AVERAGE(B5:J5)</f>
        <v>319.16748263335103</v>
      </c>
      <c r="M5" s="18">
        <f t="shared" si="0"/>
        <v>5.9192982456136747</v>
      </c>
      <c r="N5" s="17">
        <v>303</v>
      </c>
      <c r="O5" s="16">
        <v>335</v>
      </c>
      <c r="P5" s="15">
        <f>L5/L$3*100</f>
        <v>99.736742793822359</v>
      </c>
    </row>
    <row r="6" spans="1:17" ht="15.95" customHeight="1" x14ac:dyDescent="0.25">
      <c r="A6" s="21">
        <v>8</v>
      </c>
      <c r="B6" s="258">
        <v>318.85000000000002</v>
      </c>
      <c r="C6" s="258">
        <v>316.84148936170214</v>
      </c>
      <c r="D6" s="257">
        <v>322.21052631578902</v>
      </c>
      <c r="E6" s="274">
        <v>320.17700000000002</v>
      </c>
      <c r="F6" s="258">
        <v>318.06250000000006</v>
      </c>
      <c r="G6" s="258">
        <v>320.09699999999998</v>
      </c>
      <c r="H6" s="258">
        <v>319.60000000000002</v>
      </c>
      <c r="I6" s="258">
        <v>321.86</v>
      </c>
      <c r="J6" s="258">
        <v>318</v>
      </c>
      <c r="K6" s="12">
        <v>319</v>
      </c>
      <c r="L6" s="18">
        <f>AVERAGE(B6:J6)</f>
        <v>319.52205729749903</v>
      </c>
      <c r="M6" s="18">
        <f t="shared" si="0"/>
        <v>5.3690369540868801</v>
      </c>
      <c r="N6" s="17">
        <v>303</v>
      </c>
      <c r="O6" s="16">
        <v>335</v>
      </c>
      <c r="P6" s="15">
        <f t="shared" ref="P6:P20" si="1">L6/L$3*100</f>
        <v>99.847543937433741</v>
      </c>
    </row>
    <row r="7" spans="1:17" ht="15.95" customHeight="1" x14ac:dyDescent="0.25">
      <c r="A7" s="21">
        <v>9</v>
      </c>
      <c r="B7" s="258">
        <v>319.05</v>
      </c>
      <c r="C7" s="258">
        <v>317.7780219780218</v>
      </c>
      <c r="D7" s="257">
        <v>322.68421052631578</v>
      </c>
      <c r="E7" s="257">
        <v>320.71699999999998</v>
      </c>
      <c r="F7" s="258">
        <v>316.94347826086965</v>
      </c>
      <c r="G7" s="258">
        <v>320.904</v>
      </c>
      <c r="H7" s="258">
        <v>319.7</v>
      </c>
      <c r="I7" s="258">
        <v>319.14999999999998</v>
      </c>
      <c r="J7" s="258">
        <v>318.07692307692309</v>
      </c>
      <c r="K7" s="12">
        <v>319</v>
      </c>
      <c r="L7" s="18">
        <f>AVERAGE(B7:J7)</f>
        <v>319.44484820468119</v>
      </c>
      <c r="M7" s="18">
        <f t="shared" si="0"/>
        <v>5.7407322654461268</v>
      </c>
      <c r="N7" s="17">
        <v>303</v>
      </c>
      <c r="O7" s="16">
        <v>335</v>
      </c>
      <c r="P7" s="15">
        <f t="shared" si="1"/>
        <v>99.823416844760686</v>
      </c>
    </row>
    <row r="8" spans="1:17" ht="15.95" customHeight="1" x14ac:dyDescent="0.25">
      <c r="A8" s="21">
        <v>10</v>
      </c>
      <c r="B8" s="130"/>
      <c r="C8" s="130"/>
      <c r="D8" s="133"/>
      <c r="E8" s="133"/>
      <c r="F8" s="130"/>
      <c r="G8" s="130"/>
      <c r="H8" s="130"/>
      <c r="I8" s="130"/>
      <c r="J8" s="130"/>
      <c r="K8" s="12">
        <v>319</v>
      </c>
      <c r="L8" s="18"/>
      <c r="M8" s="18">
        <f t="shared" si="0"/>
        <v>0</v>
      </c>
      <c r="N8" s="17">
        <v>303</v>
      </c>
      <c r="O8" s="16">
        <v>335</v>
      </c>
      <c r="P8" s="15">
        <f t="shared" si="1"/>
        <v>0</v>
      </c>
    </row>
    <row r="9" spans="1:17" ht="15.95" customHeight="1" x14ac:dyDescent="0.25">
      <c r="A9" s="21">
        <v>11</v>
      </c>
      <c r="B9" s="22"/>
      <c r="C9" s="22"/>
      <c r="D9" s="18"/>
      <c r="E9" s="18"/>
      <c r="F9" s="22"/>
      <c r="G9" s="22"/>
      <c r="H9" s="22"/>
      <c r="I9" s="22"/>
      <c r="J9" s="22"/>
      <c r="K9" s="12">
        <v>319</v>
      </c>
      <c r="L9" s="18"/>
      <c r="M9" s="18">
        <f t="shared" si="0"/>
        <v>0</v>
      </c>
      <c r="N9" s="17">
        <v>303</v>
      </c>
      <c r="O9" s="16">
        <v>335</v>
      </c>
      <c r="P9" s="15">
        <f t="shared" si="1"/>
        <v>0</v>
      </c>
    </row>
    <row r="10" spans="1:17" ht="15.95" customHeight="1" x14ac:dyDescent="0.25">
      <c r="A10" s="21">
        <v>12</v>
      </c>
      <c r="B10" s="22"/>
      <c r="C10" s="22"/>
      <c r="D10" s="18"/>
      <c r="E10" s="18"/>
      <c r="F10" s="22"/>
      <c r="G10" s="22"/>
      <c r="H10" s="22"/>
      <c r="I10" s="22"/>
      <c r="J10" s="22"/>
      <c r="K10" s="12">
        <v>319</v>
      </c>
      <c r="L10" s="18"/>
      <c r="M10" s="18">
        <f t="shared" si="0"/>
        <v>0</v>
      </c>
      <c r="N10" s="17">
        <v>303</v>
      </c>
      <c r="O10" s="16">
        <v>335</v>
      </c>
      <c r="P10" s="15">
        <f t="shared" si="1"/>
        <v>0</v>
      </c>
    </row>
    <row r="11" spans="1:17" ht="15.95" customHeight="1" x14ac:dyDescent="0.25">
      <c r="A11" s="21">
        <v>1</v>
      </c>
      <c r="B11" s="22"/>
      <c r="C11" s="22"/>
      <c r="D11" s="18"/>
      <c r="E11" s="18"/>
      <c r="F11" s="22"/>
      <c r="G11" s="22"/>
      <c r="H11" s="22"/>
      <c r="I11" s="22"/>
      <c r="J11" s="22"/>
      <c r="K11" s="12">
        <v>319</v>
      </c>
      <c r="L11" s="18"/>
      <c r="M11" s="18">
        <f t="shared" si="0"/>
        <v>0</v>
      </c>
      <c r="N11" s="17">
        <v>303</v>
      </c>
      <c r="O11" s="16">
        <v>335</v>
      </c>
      <c r="P11" s="15">
        <f t="shared" si="1"/>
        <v>0</v>
      </c>
    </row>
    <row r="12" spans="1:17" ht="15.95" customHeight="1" x14ac:dyDescent="0.25">
      <c r="A12" s="21">
        <v>2</v>
      </c>
      <c r="B12" s="22"/>
      <c r="C12" s="22"/>
      <c r="D12" s="18"/>
      <c r="E12" s="18"/>
      <c r="F12" s="22"/>
      <c r="G12" s="22"/>
      <c r="H12" s="22"/>
      <c r="I12" s="22"/>
      <c r="J12" s="22"/>
      <c r="K12" s="12">
        <v>319</v>
      </c>
      <c r="L12" s="18"/>
      <c r="M12" s="18">
        <f t="shared" si="0"/>
        <v>0</v>
      </c>
      <c r="N12" s="17">
        <v>303</v>
      </c>
      <c r="O12" s="16">
        <v>335</v>
      </c>
      <c r="P12" s="15">
        <f t="shared" si="1"/>
        <v>0</v>
      </c>
    </row>
    <row r="13" spans="1:17" ht="15.95" customHeight="1" x14ac:dyDescent="0.25">
      <c r="A13" s="21">
        <v>3</v>
      </c>
      <c r="B13" s="22"/>
      <c r="C13" s="22"/>
      <c r="D13" s="18"/>
      <c r="E13" s="18"/>
      <c r="F13" s="22"/>
      <c r="G13" s="22"/>
      <c r="H13" s="22"/>
      <c r="I13" s="22"/>
      <c r="J13" s="22"/>
      <c r="K13" s="12">
        <v>319</v>
      </c>
      <c r="L13" s="18"/>
      <c r="M13" s="18">
        <f t="shared" si="0"/>
        <v>0</v>
      </c>
      <c r="N13" s="17">
        <v>303</v>
      </c>
      <c r="O13" s="16">
        <v>335</v>
      </c>
      <c r="P13" s="15">
        <f t="shared" si="1"/>
        <v>0</v>
      </c>
    </row>
    <row r="14" spans="1:17" ht="15.95" customHeight="1" x14ac:dyDescent="0.25">
      <c r="A14" s="21">
        <v>4</v>
      </c>
      <c r="B14" s="22"/>
      <c r="C14" s="22"/>
      <c r="D14" s="18"/>
      <c r="E14" s="18"/>
      <c r="F14" s="20"/>
      <c r="G14" s="22"/>
      <c r="H14" s="22"/>
      <c r="I14" s="22"/>
      <c r="J14" s="22"/>
      <c r="K14" s="12">
        <v>319</v>
      </c>
      <c r="L14" s="18"/>
      <c r="M14" s="18">
        <f t="shared" si="0"/>
        <v>0</v>
      </c>
      <c r="N14" s="17">
        <v>303</v>
      </c>
      <c r="O14" s="16">
        <v>335</v>
      </c>
      <c r="P14" s="15">
        <f t="shared" si="1"/>
        <v>0</v>
      </c>
    </row>
    <row r="15" spans="1:17" ht="15.95" customHeight="1" x14ac:dyDescent="0.25">
      <c r="A15" s="21">
        <v>5</v>
      </c>
      <c r="B15" s="22"/>
      <c r="C15" s="22"/>
      <c r="D15" s="18"/>
      <c r="E15" s="18"/>
      <c r="F15" s="22"/>
      <c r="G15" s="22"/>
      <c r="H15" s="22"/>
      <c r="I15" s="22"/>
      <c r="J15" s="22"/>
      <c r="K15" s="12">
        <v>319</v>
      </c>
      <c r="L15" s="18"/>
      <c r="M15" s="18">
        <f t="shared" si="0"/>
        <v>0</v>
      </c>
      <c r="N15" s="17">
        <v>303</v>
      </c>
      <c r="O15" s="16">
        <v>335</v>
      </c>
      <c r="P15" s="15">
        <f t="shared" si="1"/>
        <v>0</v>
      </c>
      <c r="Q15" s="14"/>
    </row>
    <row r="16" spans="1:17" ht="15.95" customHeight="1" x14ac:dyDescent="0.25">
      <c r="A16" s="21">
        <v>6</v>
      </c>
      <c r="B16" s="22"/>
      <c r="C16" s="22"/>
      <c r="D16" s="18"/>
      <c r="E16" s="18"/>
      <c r="F16" s="22"/>
      <c r="G16" s="22"/>
      <c r="H16" s="22"/>
      <c r="I16" s="22"/>
      <c r="J16" s="22"/>
      <c r="K16" s="12">
        <v>319</v>
      </c>
      <c r="L16" s="18"/>
      <c r="M16" s="18">
        <f t="shared" si="0"/>
        <v>0</v>
      </c>
      <c r="N16" s="17">
        <v>303</v>
      </c>
      <c r="O16" s="16">
        <v>335</v>
      </c>
      <c r="P16" s="15">
        <f t="shared" si="1"/>
        <v>0</v>
      </c>
      <c r="Q16" s="14"/>
    </row>
    <row r="17" spans="1:17" ht="15.95" customHeight="1" x14ac:dyDescent="0.25">
      <c r="A17" s="21">
        <v>7</v>
      </c>
      <c r="B17" s="22"/>
      <c r="C17" s="22"/>
      <c r="D17" s="18"/>
      <c r="E17" s="18"/>
      <c r="F17" s="22"/>
      <c r="G17" s="22"/>
      <c r="H17" s="22"/>
      <c r="I17" s="22"/>
      <c r="J17" s="22"/>
      <c r="K17" s="12">
        <v>319</v>
      </c>
      <c r="L17" s="18"/>
      <c r="M17" s="18">
        <f t="shared" si="0"/>
        <v>0</v>
      </c>
      <c r="N17" s="17">
        <v>303</v>
      </c>
      <c r="O17" s="16">
        <v>335</v>
      </c>
      <c r="P17" s="15">
        <f t="shared" si="1"/>
        <v>0</v>
      </c>
      <c r="Q17" s="14"/>
    </row>
    <row r="18" spans="1:17" ht="15.95" customHeight="1" x14ac:dyDescent="0.25">
      <c r="A18" s="21">
        <v>8</v>
      </c>
      <c r="B18" s="20"/>
      <c r="C18" s="20"/>
      <c r="D18" s="20"/>
      <c r="E18" s="20"/>
      <c r="F18" s="20"/>
      <c r="G18" s="20"/>
      <c r="H18" s="20"/>
      <c r="I18" s="20"/>
      <c r="J18" s="20"/>
      <c r="K18" s="12">
        <v>319</v>
      </c>
      <c r="L18" s="18"/>
      <c r="M18" s="18">
        <f t="shared" si="0"/>
        <v>0</v>
      </c>
      <c r="N18" s="17">
        <v>303</v>
      </c>
      <c r="O18" s="16">
        <v>335</v>
      </c>
      <c r="P18" s="15">
        <f t="shared" si="1"/>
        <v>0</v>
      </c>
      <c r="Q18" s="14"/>
    </row>
    <row r="19" spans="1:17" ht="15.95" customHeight="1" x14ac:dyDescent="0.25">
      <c r="A19" s="21">
        <v>9</v>
      </c>
      <c r="B19" s="20"/>
      <c r="C19" s="20"/>
      <c r="D19" s="20"/>
      <c r="E19" s="20"/>
      <c r="F19" s="20"/>
      <c r="G19" s="20"/>
      <c r="H19" s="20"/>
      <c r="I19" s="20"/>
      <c r="J19" s="20"/>
      <c r="K19" s="12">
        <v>319</v>
      </c>
      <c r="L19" s="18"/>
      <c r="M19" s="18">
        <f t="shared" si="0"/>
        <v>0</v>
      </c>
      <c r="N19" s="17">
        <v>303</v>
      </c>
      <c r="O19" s="16">
        <v>335</v>
      </c>
      <c r="P19" s="15">
        <f t="shared" si="1"/>
        <v>0</v>
      </c>
    </row>
    <row r="20" spans="1:17" ht="15.95" customHeight="1" x14ac:dyDescent="0.25">
      <c r="A20" s="21">
        <v>10</v>
      </c>
      <c r="B20" s="20"/>
      <c r="C20" s="12"/>
      <c r="D20" s="12"/>
      <c r="E20" s="12"/>
      <c r="F20" s="12"/>
      <c r="G20" s="12"/>
      <c r="H20" s="12"/>
      <c r="I20" s="12"/>
      <c r="J20" s="12"/>
      <c r="K20" s="12">
        <v>319</v>
      </c>
      <c r="L20" s="18"/>
      <c r="M20" s="18">
        <f t="shared" si="0"/>
        <v>0</v>
      </c>
      <c r="N20" s="17">
        <v>303</v>
      </c>
      <c r="O20" s="16">
        <v>335</v>
      </c>
      <c r="P20" s="15">
        <f t="shared" si="1"/>
        <v>0</v>
      </c>
    </row>
  </sheetData>
  <phoneticPr fontId="21"/>
  <pageMargins left="0.78700000000000003" right="0.78700000000000003" top="0.98399999999999999" bottom="0.98399999999999999" header="0.51200000000000001" footer="0.51200000000000001"/>
  <pageSetup paperSize="9" orientation="portrait"/>
  <headerFooter alignWithMargins="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4B578-D57D-4A88-BA2A-66DD8D2438FD}">
  <sheetPr codeName="Sheet23"/>
  <dimension ref="A1:Q20"/>
  <sheetViews>
    <sheetView zoomScale="70" zoomScaleNormal="70" workbookViewId="0">
      <selection activeCell="L8" sqref="L8"/>
    </sheetView>
  </sheetViews>
  <sheetFormatPr defaultColWidth="9" defaultRowHeight="13.5" x14ac:dyDescent="0.15"/>
  <cols>
    <col min="1" max="1" width="3.75" style="11" customWidth="1"/>
    <col min="2" max="3" width="10.5" style="11" customWidth="1"/>
    <col min="4" max="4" width="9.875" style="11" customWidth="1"/>
    <col min="5" max="5" width="10.25" style="11" customWidth="1"/>
    <col min="6" max="6" width="9.75" style="11" customWidth="1"/>
    <col min="7" max="8" width="10.25" style="11" customWidth="1"/>
    <col min="9" max="9" width="10.625" style="11" customWidth="1"/>
    <col min="10" max="10" width="9.375" style="11" customWidth="1"/>
    <col min="11" max="11" width="7.5" style="39" customWidth="1"/>
    <col min="12" max="12" width="9.75" style="39" customWidth="1"/>
    <col min="13" max="13" width="7.875" style="39" customWidth="1"/>
    <col min="14" max="15" width="2.625" style="39" customWidth="1"/>
    <col min="16" max="16" width="10.125" style="11" customWidth="1"/>
    <col min="17" max="16384" width="9" style="11"/>
  </cols>
  <sheetData>
    <row r="1" spans="1:17" ht="20.100000000000001" customHeight="1" x14ac:dyDescent="0.3">
      <c r="F1" s="32" t="s">
        <v>18</v>
      </c>
    </row>
    <row r="2" spans="1:17" ht="16.5" x14ac:dyDescent="0.25">
      <c r="A2" s="31" t="s">
        <v>24</v>
      </c>
      <c r="B2" s="27" t="s">
        <v>25</v>
      </c>
      <c r="C2" s="27" t="s">
        <v>26</v>
      </c>
      <c r="D2" s="29" t="s">
        <v>27</v>
      </c>
      <c r="E2" s="30" t="s">
        <v>37</v>
      </c>
      <c r="F2" s="27" t="s">
        <v>28</v>
      </c>
      <c r="G2" s="28" t="s">
        <v>29</v>
      </c>
      <c r="H2" s="27" t="s">
        <v>30</v>
      </c>
      <c r="I2" s="27" t="s">
        <v>31</v>
      </c>
      <c r="J2" s="26" t="s">
        <v>32</v>
      </c>
      <c r="K2" s="25" t="s">
        <v>0</v>
      </c>
      <c r="L2" s="24" t="s">
        <v>53</v>
      </c>
      <c r="M2" s="47" t="s">
        <v>33</v>
      </c>
      <c r="N2" s="17" t="s">
        <v>34</v>
      </c>
      <c r="O2" s="16" t="s">
        <v>35</v>
      </c>
      <c r="P2" s="13" t="s">
        <v>120</v>
      </c>
    </row>
    <row r="3" spans="1:17" ht="15.95" customHeight="1" x14ac:dyDescent="0.25">
      <c r="A3" s="21">
        <v>5</v>
      </c>
      <c r="B3" s="258">
        <v>147.05555555555554</v>
      </c>
      <c r="C3" s="258">
        <v>148.70375000000001</v>
      </c>
      <c r="D3" s="257">
        <v>147.58823529411799</v>
      </c>
      <c r="E3" s="257">
        <v>148.05000000000001</v>
      </c>
      <c r="F3" s="258">
        <v>149.75</v>
      </c>
      <c r="G3" s="258">
        <v>143.607</v>
      </c>
      <c r="H3" s="258">
        <v>147.5</v>
      </c>
      <c r="I3" s="258"/>
      <c r="J3" s="130"/>
      <c r="K3" s="19">
        <v>147</v>
      </c>
      <c r="L3" s="18">
        <f>AVERAGE(B3:J3)</f>
        <v>147.46493440709622</v>
      </c>
      <c r="M3" s="18">
        <f>MAX(B3:J3)-MIN(B3:J3)</f>
        <v>6.1430000000000007</v>
      </c>
      <c r="N3" s="83">
        <v>139</v>
      </c>
      <c r="O3" s="82">
        <v>155</v>
      </c>
      <c r="P3" s="15">
        <f>L3/L3*100</f>
        <v>100</v>
      </c>
    </row>
    <row r="4" spans="1:17" ht="15.95" customHeight="1" x14ac:dyDescent="0.25">
      <c r="A4" s="21">
        <v>6</v>
      </c>
      <c r="B4" s="258">
        <v>147.0952380952381</v>
      </c>
      <c r="C4" s="258">
        <v>149.26470588235293</v>
      </c>
      <c r="D4" s="257">
        <v>142.71428571428572</v>
      </c>
      <c r="E4" s="257">
        <v>148.733</v>
      </c>
      <c r="F4" s="258">
        <v>149.50000000000003</v>
      </c>
      <c r="G4" s="258">
        <v>146.08500000000001</v>
      </c>
      <c r="H4" s="258">
        <v>147.80000000000001</v>
      </c>
      <c r="I4" s="258">
        <v>145.80000000000001</v>
      </c>
      <c r="J4" s="258"/>
      <c r="K4" s="19">
        <v>147</v>
      </c>
      <c r="L4" s="18">
        <f>AVERAGE(B4:J4)</f>
        <v>147.12402871148458</v>
      </c>
      <c r="M4" s="18">
        <f t="shared" ref="M4:M20" si="0">MAX(B4:J4)-MIN(B4:J4)</f>
        <v>6.785714285714306</v>
      </c>
      <c r="N4" s="83">
        <v>139</v>
      </c>
      <c r="O4" s="82">
        <v>155</v>
      </c>
      <c r="P4" s="15">
        <f>L4/L$3*100</f>
        <v>99.768822536027088</v>
      </c>
    </row>
    <row r="5" spans="1:17" ht="15.95" customHeight="1" x14ac:dyDescent="0.25">
      <c r="A5" s="21">
        <v>7</v>
      </c>
      <c r="B5" s="258">
        <v>147.09090909090909</v>
      </c>
      <c r="C5" s="258">
        <v>149.62376237623766</v>
      </c>
      <c r="D5" s="257">
        <v>146.69999999999999</v>
      </c>
      <c r="E5" s="257">
        <v>148.51599999999999</v>
      </c>
      <c r="F5" s="258">
        <v>149.36666666666667</v>
      </c>
      <c r="G5" s="258">
        <v>145.917</v>
      </c>
      <c r="H5" s="258">
        <v>147.30000000000001</v>
      </c>
      <c r="I5" s="258">
        <v>145.6</v>
      </c>
      <c r="J5" s="258"/>
      <c r="K5" s="19">
        <v>147</v>
      </c>
      <c r="L5" s="18">
        <f>AVERAGE(B5:J5)</f>
        <v>147.51429226672667</v>
      </c>
      <c r="M5" s="18">
        <f t="shared" si="0"/>
        <v>4.02376237623767</v>
      </c>
      <c r="N5" s="83">
        <v>139</v>
      </c>
      <c r="O5" s="82">
        <v>155</v>
      </c>
      <c r="P5" s="15">
        <f>L5/L$3*100</f>
        <v>100.0334709128166</v>
      </c>
    </row>
    <row r="6" spans="1:17" ht="15.95" customHeight="1" x14ac:dyDescent="0.25">
      <c r="A6" s="21">
        <v>8</v>
      </c>
      <c r="B6" s="258">
        <v>147.65</v>
      </c>
      <c r="C6" s="258">
        <v>149.75353535353537</v>
      </c>
      <c r="D6" s="257">
        <v>143.142857142857</v>
      </c>
      <c r="E6" s="274">
        <v>147.828</v>
      </c>
      <c r="F6" s="258">
        <v>149.30416666666667</v>
      </c>
      <c r="G6" s="258">
        <v>145.75</v>
      </c>
      <c r="H6" s="258">
        <v>146.80000000000001</v>
      </c>
      <c r="I6" s="258">
        <v>145.62</v>
      </c>
      <c r="J6" s="258"/>
      <c r="K6" s="19">
        <v>147</v>
      </c>
      <c r="L6" s="18">
        <f>AVERAGE(B6:J6)</f>
        <v>146.9810698953824</v>
      </c>
      <c r="M6" s="18">
        <f t="shared" si="0"/>
        <v>6.6106782106783726</v>
      </c>
      <c r="N6" s="83">
        <v>139</v>
      </c>
      <c r="O6" s="82">
        <v>155</v>
      </c>
      <c r="P6" s="15">
        <f t="shared" ref="P6:P20" si="1">L6/L$3*100</f>
        <v>99.671878257933471</v>
      </c>
    </row>
    <row r="7" spans="1:17" ht="15.95" customHeight="1" x14ac:dyDescent="0.25">
      <c r="A7" s="21">
        <v>9</v>
      </c>
      <c r="B7" s="258">
        <v>147.05000000000001</v>
      </c>
      <c r="C7" s="258">
        <v>148.41595744680851</v>
      </c>
      <c r="D7" s="257">
        <v>145</v>
      </c>
      <c r="E7" s="257">
        <v>147.78299999999999</v>
      </c>
      <c r="F7" s="258">
        <v>149.3086956521739</v>
      </c>
      <c r="G7" s="258">
        <v>146.358</v>
      </c>
      <c r="H7" s="258">
        <v>146.80000000000001</v>
      </c>
      <c r="I7" s="258">
        <v>144.63</v>
      </c>
      <c r="J7" s="258"/>
      <c r="K7" s="19">
        <v>147</v>
      </c>
      <c r="L7" s="18">
        <f>AVERAGE(B7:J7)</f>
        <v>146.9182066373728</v>
      </c>
      <c r="M7" s="18">
        <f t="shared" si="0"/>
        <v>4.6786956521739</v>
      </c>
      <c r="N7" s="83">
        <v>139</v>
      </c>
      <c r="O7" s="82">
        <v>155</v>
      </c>
      <c r="P7" s="15">
        <f t="shared" si="1"/>
        <v>99.629248965578427</v>
      </c>
    </row>
    <row r="8" spans="1:17" ht="15.95" customHeight="1" x14ac:dyDescent="0.25">
      <c r="A8" s="21">
        <v>10</v>
      </c>
      <c r="B8" s="130"/>
      <c r="C8" s="130"/>
      <c r="D8" s="133"/>
      <c r="E8" s="133"/>
      <c r="F8" s="130"/>
      <c r="G8" s="130"/>
      <c r="H8" s="130"/>
      <c r="I8" s="130"/>
      <c r="J8" s="130"/>
      <c r="K8" s="19">
        <v>147</v>
      </c>
      <c r="L8" s="18"/>
      <c r="M8" s="18">
        <f t="shared" si="0"/>
        <v>0</v>
      </c>
      <c r="N8" s="83">
        <v>139</v>
      </c>
      <c r="O8" s="82">
        <v>155</v>
      </c>
      <c r="P8" s="15">
        <f t="shared" si="1"/>
        <v>0</v>
      </c>
    </row>
    <row r="9" spans="1:17" ht="15.95" customHeight="1" x14ac:dyDescent="0.25">
      <c r="A9" s="21">
        <v>11</v>
      </c>
      <c r="B9" s="22"/>
      <c r="C9" s="22"/>
      <c r="D9" s="18"/>
      <c r="E9" s="18"/>
      <c r="F9" s="22"/>
      <c r="G9" s="22"/>
      <c r="H9" s="22"/>
      <c r="I9" s="22"/>
      <c r="J9" s="22"/>
      <c r="K9" s="19">
        <v>147</v>
      </c>
      <c r="L9" s="18"/>
      <c r="M9" s="18">
        <f t="shared" si="0"/>
        <v>0</v>
      </c>
      <c r="N9" s="83">
        <v>139</v>
      </c>
      <c r="O9" s="82">
        <v>155</v>
      </c>
      <c r="P9" s="15">
        <f t="shared" si="1"/>
        <v>0</v>
      </c>
    </row>
    <row r="10" spans="1:17" ht="15.95" customHeight="1" x14ac:dyDescent="0.25">
      <c r="A10" s="21">
        <v>12</v>
      </c>
      <c r="B10" s="22"/>
      <c r="C10" s="22"/>
      <c r="D10" s="18"/>
      <c r="E10" s="18"/>
      <c r="F10" s="22"/>
      <c r="G10" s="22"/>
      <c r="H10" s="22"/>
      <c r="I10" s="22"/>
      <c r="J10" s="22"/>
      <c r="K10" s="19">
        <v>147</v>
      </c>
      <c r="L10" s="18"/>
      <c r="M10" s="18">
        <f t="shared" si="0"/>
        <v>0</v>
      </c>
      <c r="N10" s="83">
        <v>139</v>
      </c>
      <c r="O10" s="82">
        <v>155</v>
      </c>
      <c r="P10" s="15">
        <f t="shared" si="1"/>
        <v>0</v>
      </c>
    </row>
    <row r="11" spans="1:17" ht="15.95" customHeight="1" x14ac:dyDescent="0.25">
      <c r="A11" s="21">
        <v>1</v>
      </c>
      <c r="B11" s="22"/>
      <c r="C11" s="22"/>
      <c r="D11" s="18"/>
      <c r="E11" s="18"/>
      <c r="F11" s="22"/>
      <c r="G11" s="22"/>
      <c r="H11" s="22"/>
      <c r="I11" s="22"/>
      <c r="J11" s="22"/>
      <c r="K11" s="19">
        <v>147</v>
      </c>
      <c r="L11" s="18"/>
      <c r="M11" s="18">
        <f t="shared" si="0"/>
        <v>0</v>
      </c>
      <c r="N11" s="83">
        <v>139</v>
      </c>
      <c r="O11" s="82">
        <v>155</v>
      </c>
      <c r="P11" s="15">
        <f t="shared" si="1"/>
        <v>0</v>
      </c>
    </row>
    <row r="12" spans="1:17" ht="15.95" customHeight="1" x14ac:dyDescent="0.25">
      <c r="A12" s="21">
        <v>2</v>
      </c>
      <c r="B12" s="22"/>
      <c r="C12" s="22"/>
      <c r="D12" s="18"/>
      <c r="E12" s="18"/>
      <c r="F12" s="22"/>
      <c r="G12" s="22"/>
      <c r="H12" s="22"/>
      <c r="I12" s="22"/>
      <c r="J12" s="22"/>
      <c r="K12" s="19">
        <v>147</v>
      </c>
      <c r="L12" s="18"/>
      <c r="M12" s="18">
        <f t="shared" si="0"/>
        <v>0</v>
      </c>
      <c r="N12" s="83">
        <v>139</v>
      </c>
      <c r="O12" s="82">
        <v>155</v>
      </c>
      <c r="P12" s="15">
        <f t="shared" si="1"/>
        <v>0</v>
      </c>
    </row>
    <row r="13" spans="1:17" ht="15.95" customHeight="1" x14ac:dyDescent="0.25">
      <c r="A13" s="21">
        <v>3</v>
      </c>
      <c r="B13" s="22"/>
      <c r="C13" s="22"/>
      <c r="D13" s="18"/>
      <c r="E13" s="18"/>
      <c r="F13" s="22"/>
      <c r="G13" s="22"/>
      <c r="H13" s="22"/>
      <c r="I13" s="22"/>
      <c r="J13" s="22"/>
      <c r="K13" s="19">
        <v>147</v>
      </c>
      <c r="L13" s="18"/>
      <c r="M13" s="18">
        <f t="shared" si="0"/>
        <v>0</v>
      </c>
      <c r="N13" s="83">
        <v>139</v>
      </c>
      <c r="O13" s="82">
        <v>155</v>
      </c>
      <c r="P13" s="15">
        <f t="shared" si="1"/>
        <v>0</v>
      </c>
    </row>
    <row r="14" spans="1:17" ht="15.95" customHeight="1" x14ac:dyDescent="0.25">
      <c r="A14" s="21">
        <v>4</v>
      </c>
      <c r="B14" s="22"/>
      <c r="C14" s="22"/>
      <c r="D14" s="18"/>
      <c r="E14" s="18"/>
      <c r="F14" s="20"/>
      <c r="G14" s="22"/>
      <c r="H14" s="22"/>
      <c r="I14" s="22"/>
      <c r="J14" s="22"/>
      <c r="K14" s="19">
        <v>147</v>
      </c>
      <c r="L14" s="18"/>
      <c r="M14" s="18">
        <f t="shared" si="0"/>
        <v>0</v>
      </c>
      <c r="N14" s="83">
        <v>139</v>
      </c>
      <c r="O14" s="82">
        <v>155</v>
      </c>
      <c r="P14" s="15">
        <f t="shared" si="1"/>
        <v>0</v>
      </c>
    </row>
    <row r="15" spans="1:17" ht="15.95" customHeight="1" x14ac:dyDescent="0.25">
      <c r="A15" s="21">
        <v>5</v>
      </c>
      <c r="B15" s="22"/>
      <c r="C15" s="22"/>
      <c r="D15" s="18"/>
      <c r="E15" s="18"/>
      <c r="F15" s="22"/>
      <c r="G15" s="22"/>
      <c r="H15" s="22"/>
      <c r="I15" s="22"/>
      <c r="J15" s="22"/>
      <c r="K15" s="19">
        <v>147</v>
      </c>
      <c r="L15" s="18"/>
      <c r="M15" s="18">
        <f t="shared" si="0"/>
        <v>0</v>
      </c>
      <c r="N15" s="83">
        <v>139</v>
      </c>
      <c r="O15" s="82">
        <v>155</v>
      </c>
      <c r="P15" s="15">
        <f t="shared" si="1"/>
        <v>0</v>
      </c>
      <c r="Q15" s="14"/>
    </row>
    <row r="16" spans="1:17" ht="15.95" customHeight="1" x14ac:dyDescent="0.25">
      <c r="A16" s="21">
        <v>6</v>
      </c>
      <c r="B16" s="22"/>
      <c r="C16" s="22"/>
      <c r="D16" s="18"/>
      <c r="E16" s="18"/>
      <c r="F16" s="22"/>
      <c r="G16" s="22"/>
      <c r="H16" s="22"/>
      <c r="I16" s="22"/>
      <c r="J16" s="22"/>
      <c r="K16" s="19">
        <v>147</v>
      </c>
      <c r="L16" s="18"/>
      <c r="M16" s="18">
        <f t="shared" si="0"/>
        <v>0</v>
      </c>
      <c r="N16" s="83">
        <v>139</v>
      </c>
      <c r="O16" s="82">
        <v>155</v>
      </c>
      <c r="P16" s="15">
        <f t="shared" si="1"/>
        <v>0</v>
      </c>
      <c r="Q16" s="14"/>
    </row>
    <row r="17" spans="1:17" ht="15.95" customHeight="1" x14ac:dyDescent="0.25">
      <c r="A17" s="21">
        <v>7</v>
      </c>
      <c r="B17" s="22"/>
      <c r="C17" s="22"/>
      <c r="D17" s="18"/>
      <c r="E17" s="18"/>
      <c r="F17" s="22"/>
      <c r="G17" s="22"/>
      <c r="H17" s="22"/>
      <c r="I17" s="22"/>
      <c r="J17" s="22"/>
      <c r="K17" s="19">
        <v>147</v>
      </c>
      <c r="L17" s="18"/>
      <c r="M17" s="18">
        <f t="shared" si="0"/>
        <v>0</v>
      </c>
      <c r="N17" s="83">
        <v>139</v>
      </c>
      <c r="O17" s="82">
        <v>155</v>
      </c>
      <c r="P17" s="15">
        <f t="shared" si="1"/>
        <v>0</v>
      </c>
      <c r="Q17" s="14"/>
    </row>
    <row r="18" spans="1:17" ht="15.95" customHeight="1" x14ac:dyDescent="0.25">
      <c r="A18" s="21">
        <v>8</v>
      </c>
      <c r="B18" s="20"/>
      <c r="C18" s="20"/>
      <c r="D18" s="20"/>
      <c r="E18" s="20"/>
      <c r="F18" s="20"/>
      <c r="G18" s="20"/>
      <c r="H18" s="20"/>
      <c r="I18" s="20"/>
      <c r="J18" s="20"/>
      <c r="K18" s="19">
        <v>147</v>
      </c>
      <c r="L18" s="18"/>
      <c r="M18" s="18">
        <f t="shared" si="0"/>
        <v>0</v>
      </c>
      <c r="N18" s="83">
        <v>139</v>
      </c>
      <c r="O18" s="82">
        <v>155</v>
      </c>
      <c r="P18" s="15">
        <f t="shared" si="1"/>
        <v>0</v>
      </c>
      <c r="Q18" s="14"/>
    </row>
    <row r="19" spans="1:17" ht="15.95" customHeight="1" x14ac:dyDescent="0.25">
      <c r="A19" s="21">
        <v>9</v>
      </c>
      <c r="B19" s="20"/>
      <c r="C19" s="20"/>
      <c r="D19" s="20"/>
      <c r="E19" s="20"/>
      <c r="F19" s="20"/>
      <c r="G19" s="20"/>
      <c r="H19" s="20"/>
      <c r="I19" s="20"/>
      <c r="J19" s="20"/>
      <c r="K19" s="19">
        <v>147</v>
      </c>
      <c r="L19" s="18"/>
      <c r="M19" s="18">
        <f t="shared" si="0"/>
        <v>0</v>
      </c>
      <c r="N19" s="83">
        <v>139</v>
      </c>
      <c r="O19" s="82">
        <v>155</v>
      </c>
      <c r="P19" s="15">
        <f t="shared" si="1"/>
        <v>0</v>
      </c>
      <c r="Q19" s="14"/>
    </row>
    <row r="20" spans="1:17" ht="15.95" customHeight="1" x14ac:dyDescent="0.25">
      <c r="A20" s="21">
        <v>10</v>
      </c>
      <c r="B20" s="20"/>
      <c r="C20" s="12"/>
      <c r="D20" s="12"/>
      <c r="E20" s="12"/>
      <c r="F20" s="12"/>
      <c r="G20" s="12"/>
      <c r="H20" s="12"/>
      <c r="I20" s="12"/>
      <c r="J20" s="12"/>
      <c r="K20" s="19">
        <v>147</v>
      </c>
      <c r="L20" s="18"/>
      <c r="M20" s="18">
        <f t="shared" si="0"/>
        <v>0</v>
      </c>
      <c r="N20" s="83">
        <v>139</v>
      </c>
      <c r="O20" s="82">
        <v>155</v>
      </c>
      <c r="P20" s="15">
        <f t="shared" si="1"/>
        <v>0</v>
      </c>
      <c r="Q20" s="14"/>
    </row>
  </sheetData>
  <phoneticPr fontId="21"/>
  <pageMargins left="0.78700000000000003" right="0.78700000000000003" top="0.98399999999999999" bottom="0.98399999999999999" header="0.51200000000000001" footer="0.51200000000000001"/>
  <pageSetup paperSize="9" orientation="portrait"/>
  <headerFooter alignWithMargins="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2B39B-7740-4796-8E14-630BF004D0B1}">
  <sheetPr codeName="Sheet24"/>
  <dimension ref="A1:Q20"/>
  <sheetViews>
    <sheetView tabSelected="1" zoomScale="70" zoomScaleNormal="70" workbookViewId="0">
      <selection activeCell="I13" sqref="I13"/>
    </sheetView>
  </sheetViews>
  <sheetFormatPr defaultColWidth="9" defaultRowHeight="13.5" x14ac:dyDescent="0.15"/>
  <cols>
    <col min="1" max="1" width="3.75" style="11" customWidth="1"/>
    <col min="2" max="2" width="9" style="11" customWidth="1"/>
    <col min="3" max="3" width="9" style="11"/>
    <col min="4" max="7" width="8.75" style="11" customWidth="1"/>
    <col min="8" max="8" width="10.625" style="11" customWidth="1"/>
    <col min="9" max="9" width="8.625" style="11" customWidth="1"/>
    <col min="10" max="10" width="9.375" style="11" customWidth="1"/>
    <col min="11" max="11" width="6.875" style="39" customWidth="1"/>
    <col min="12" max="12" width="9.75" style="39" customWidth="1"/>
    <col min="13" max="13" width="7.875" style="39" customWidth="1"/>
    <col min="14" max="15" width="2.625" style="39" customWidth="1"/>
    <col min="16" max="16" width="10.125" style="11" customWidth="1"/>
    <col min="17" max="16384" width="9" style="11"/>
  </cols>
  <sheetData>
    <row r="1" spans="1:17" ht="20.100000000000001" customHeight="1" x14ac:dyDescent="0.3">
      <c r="F1" s="32" t="s">
        <v>19</v>
      </c>
    </row>
    <row r="2" spans="1:17" ht="16.5" x14ac:dyDescent="0.25">
      <c r="A2" s="31" t="s">
        <v>24</v>
      </c>
      <c r="B2" s="27" t="s">
        <v>25</v>
      </c>
      <c r="C2" s="27" t="s">
        <v>26</v>
      </c>
      <c r="D2" s="29" t="s">
        <v>27</v>
      </c>
      <c r="E2" s="30" t="s">
        <v>37</v>
      </c>
      <c r="F2" s="27" t="s">
        <v>28</v>
      </c>
      <c r="G2" s="28" t="s">
        <v>29</v>
      </c>
      <c r="H2" s="27" t="s">
        <v>30</v>
      </c>
      <c r="I2" s="27" t="s">
        <v>31</v>
      </c>
      <c r="J2" s="26" t="s">
        <v>32</v>
      </c>
      <c r="K2" s="25" t="s">
        <v>0</v>
      </c>
      <c r="L2" s="24" t="s">
        <v>54</v>
      </c>
      <c r="M2" s="47" t="s">
        <v>33</v>
      </c>
      <c r="N2" s="17" t="s">
        <v>34</v>
      </c>
      <c r="O2" s="16" t="s">
        <v>35</v>
      </c>
      <c r="P2" s="13" t="s">
        <v>120</v>
      </c>
    </row>
    <row r="3" spans="1:17" ht="15.95" customHeight="1" x14ac:dyDescent="0.25">
      <c r="A3" s="21">
        <v>5</v>
      </c>
      <c r="B3" s="256">
        <v>2.6944444444444446</v>
      </c>
      <c r="C3" s="256">
        <v>2.6854794520547958</v>
      </c>
      <c r="D3" s="90">
        <v>2.7</v>
      </c>
      <c r="E3" s="90">
        <v>2.8010000000000002</v>
      </c>
      <c r="F3" s="256"/>
      <c r="G3" s="256">
        <v>2.6419999999999999</v>
      </c>
      <c r="H3" s="256">
        <v>2.73</v>
      </c>
      <c r="I3" s="256"/>
      <c r="J3" s="131"/>
      <c r="K3" s="22">
        <v>2.7</v>
      </c>
      <c r="L3" s="35">
        <f>AVERAGE(B3:J3)</f>
        <v>2.7088206494165399</v>
      </c>
      <c r="M3" s="35">
        <f>MAX(B3:J3)-MIN(B3:J3)</f>
        <v>0.15900000000000025</v>
      </c>
      <c r="N3" s="50">
        <v>2.5</v>
      </c>
      <c r="O3" s="49">
        <v>2.9</v>
      </c>
      <c r="P3" s="15">
        <f>L3/L3*100</f>
        <v>100</v>
      </c>
    </row>
    <row r="4" spans="1:17" ht="15.95" customHeight="1" x14ac:dyDescent="0.25">
      <c r="A4" s="21">
        <v>6</v>
      </c>
      <c r="B4" s="256">
        <v>2.6904761904761916</v>
      </c>
      <c r="C4" s="256">
        <v>2.7312658227848097</v>
      </c>
      <c r="D4" s="90">
        <v>2.7124999999999999</v>
      </c>
      <c r="E4" s="90">
        <v>2.823</v>
      </c>
      <c r="F4" s="256"/>
      <c r="G4" s="256">
        <v>2.64</v>
      </c>
      <c r="H4" s="256">
        <v>2.72</v>
      </c>
      <c r="I4" s="256">
        <v>2.72</v>
      </c>
      <c r="J4" s="256"/>
      <c r="K4" s="22">
        <v>2.7</v>
      </c>
      <c r="L4" s="35">
        <f>AVERAGE(B4:J4)</f>
        <v>2.7196060018944288</v>
      </c>
      <c r="M4" s="35">
        <f t="shared" ref="M4:M20" si="0">MAX(B4:J4)-MIN(B4:J4)</f>
        <v>0.18299999999999983</v>
      </c>
      <c r="N4" s="50">
        <v>2.5</v>
      </c>
      <c r="O4" s="49">
        <v>2.9</v>
      </c>
      <c r="P4" s="15">
        <f>L4/L$3*100</f>
        <v>100.39815675800507</v>
      </c>
    </row>
    <row r="5" spans="1:17" ht="15.95" customHeight="1" x14ac:dyDescent="0.25">
      <c r="A5" s="21">
        <v>7</v>
      </c>
      <c r="B5" s="256">
        <v>2.6954545454545467</v>
      </c>
      <c r="C5" s="256">
        <v>2.700795454545454</v>
      </c>
      <c r="D5" s="90">
        <v>2.72272727272727</v>
      </c>
      <c r="E5" s="90">
        <v>2.806</v>
      </c>
      <c r="F5" s="256"/>
      <c r="G5" s="256">
        <v>2.7010000000000001</v>
      </c>
      <c r="H5" s="256">
        <v>2.74</v>
      </c>
      <c r="I5" s="256">
        <v>2.77</v>
      </c>
      <c r="J5" s="256"/>
      <c r="K5" s="22">
        <v>2.7</v>
      </c>
      <c r="L5" s="35">
        <f>AVERAGE(B5:J5)</f>
        <v>2.7337110389610388</v>
      </c>
      <c r="M5" s="35">
        <f t="shared" si="0"/>
        <v>0.11054545454545339</v>
      </c>
      <c r="N5" s="50">
        <v>2.5</v>
      </c>
      <c r="O5" s="49">
        <v>2.9</v>
      </c>
      <c r="P5" s="15">
        <f>L5/L$3*100</f>
        <v>100.91886443459666</v>
      </c>
    </row>
    <row r="6" spans="1:17" ht="15.95" customHeight="1" x14ac:dyDescent="0.25">
      <c r="A6" s="21">
        <v>8</v>
      </c>
      <c r="B6" s="256">
        <v>2.6900000000000008</v>
      </c>
      <c r="C6" s="256">
        <v>2.6657692307692296</v>
      </c>
      <c r="D6" s="90">
        <v>2.71176470588235</v>
      </c>
      <c r="E6" s="275">
        <v>2.83</v>
      </c>
      <c r="F6" s="256"/>
      <c r="G6" s="256">
        <v>2.67</v>
      </c>
      <c r="H6" s="256">
        <v>2.76</v>
      </c>
      <c r="I6" s="256">
        <v>2.74</v>
      </c>
      <c r="J6" s="256"/>
      <c r="K6" s="22">
        <v>2.7</v>
      </c>
      <c r="L6" s="35">
        <f>AVERAGE(B6:J6)</f>
        <v>2.723933419521654</v>
      </c>
      <c r="M6" s="35">
        <f t="shared" si="0"/>
        <v>0.16423076923077051</v>
      </c>
      <c r="N6" s="50">
        <v>2.5</v>
      </c>
      <c r="O6" s="49">
        <v>2.9</v>
      </c>
      <c r="P6" s="15">
        <f t="shared" ref="P6:P20" si="1">L6/L$3*100</f>
        <v>100.55790958727258</v>
      </c>
    </row>
    <row r="7" spans="1:17" ht="15.95" customHeight="1" x14ac:dyDescent="0.25">
      <c r="A7" s="21">
        <v>9</v>
      </c>
      <c r="B7" s="256">
        <v>2.6900000000000008</v>
      </c>
      <c r="C7" s="256">
        <v>2.6652941176470581</v>
      </c>
      <c r="D7" s="90">
        <v>2.6764705882352948</v>
      </c>
      <c r="E7" s="90">
        <v>2.7989999999999999</v>
      </c>
      <c r="F7" s="256"/>
      <c r="G7" s="256">
        <v>2.6419999999999999</v>
      </c>
      <c r="H7" s="256">
        <v>2.77</v>
      </c>
      <c r="I7" s="256">
        <v>2.59</v>
      </c>
      <c r="J7" s="256"/>
      <c r="K7" s="22">
        <v>2.7</v>
      </c>
      <c r="L7" s="35">
        <f>AVERAGE(B7:J7)</f>
        <v>2.6903949579831936</v>
      </c>
      <c r="M7" s="35">
        <f t="shared" si="0"/>
        <v>0.20900000000000007</v>
      </c>
      <c r="N7" s="50">
        <v>2.5</v>
      </c>
      <c r="O7" s="49">
        <v>2.9</v>
      </c>
      <c r="P7" s="15">
        <f t="shared" si="1"/>
        <v>99.319789169603567</v>
      </c>
    </row>
    <row r="8" spans="1:17" ht="15.95" customHeight="1" x14ac:dyDescent="0.25">
      <c r="A8" s="21">
        <v>10</v>
      </c>
      <c r="B8" s="131"/>
      <c r="C8" s="131"/>
      <c r="D8" s="134"/>
      <c r="E8" s="136"/>
      <c r="F8" s="131"/>
      <c r="G8" s="131"/>
      <c r="H8" s="131"/>
      <c r="I8" s="131"/>
      <c r="J8" s="131"/>
      <c r="K8" s="22">
        <v>2.7</v>
      </c>
      <c r="L8" s="35"/>
      <c r="M8" s="35">
        <f t="shared" si="0"/>
        <v>0</v>
      </c>
      <c r="N8" s="50">
        <v>2.5</v>
      </c>
      <c r="O8" s="49">
        <v>2.9</v>
      </c>
      <c r="P8" s="15">
        <f t="shared" si="1"/>
        <v>0</v>
      </c>
    </row>
    <row r="9" spans="1:17" ht="15.95" customHeight="1" x14ac:dyDescent="0.25">
      <c r="A9" s="21">
        <v>11</v>
      </c>
      <c r="B9" s="36"/>
      <c r="C9" s="36"/>
      <c r="D9" s="35"/>
      <c r="E9" s="35"/>
      <c r="F9" s="36"/>
      <c r="G9" s="36"/>
      <c r="H9" s="36"/>
      <c r="I9" s="36"/>
      <c r="J9" s="36"/>
      <c r="K9" s="22">
        <v>2.7</v>
      </c>
      <c r="L9" s="35"/>
      <c r="M9" s="35">
        <f t="shared" si="0"/>
        <v>0</v>
      </c>
      <c r="N9" s="50">
        <v>2.5</v>
      </c>
      <c r="O9" s="49">
        <v>2.9</v>
      </c>
      <c r="P9" s="15">
        <f t="shared" si="1"/>
        <v>0</v>
      </c>
    </row>
    <row r="10" spans="1:17" ht="15.95" customHeight="1" x14ac:dyDescent="0.25">
      <c r="A10" s="21">
        <v>12</v>
      </c>
      <c r="B10" s="36"/>
      <c r="C10" s="36"/>
      <c r="D10" s="35"/>
      <c r="E10" s="35"/>
      <c r="F10" s="36"/>
      <c r="G10" s="36"/>
      <c r="H10" s="36"/>
      <c r="I10" s="36"/>
      <c r="J10" s="36"/>
      <c r="K10" s="22">
        <v>2.7</v>
      </c>
      <c r="L10" s="35"/>
      <c r="M10" s="35">
        <f t="shared" si="0"/>
        <v>0</v>
      </c>
      <c r="N10" s="50">
        <v>2.5</v>
      </c>
      <c r="O10" s="49">
        <v>2.9</v>
      </c>
      <c r="P10" s="15">
        <f t="shared" si="1"/>
        <v>0</v>
      </c>
    </row>
    <row r="11" spans="1:17" ht="15.95" customHeight="1" x14ac:dyDescent="0.25">
      <c r="A11" s="21">
        <v>1</v>
      </c>
      <c r="B11" s="36"/>
      <c r="C11" s="36"/>
      <c r="D11" s="35"/>
      <c r="E11" s="35"/>
      <c r="F11" s="36"/>
      <c r="G11" s="36"/>
      <c r="H11" s="36"/>
      <c r="I11" s="36"/>
      <c r="J11" s="36"/>
      <c r="K11" s="22">
        <v>2.7</v>
      </c>
      <c r="L11" s="35"/>
      <c r="M11" s="35">
        <f t="shared" si="0"/>
        <v>0</v>
      </c>
      <c r="N11" s="50">
        <v>2.5</v>
      </c>
      <c r="O11" s="49">
        <v>2.9</v>
      </c>
      <c r="P11" s="15">
        <f t="shared" si="1"/>
        <v>0</v>
      </c>
    </row>
    <row r="12" spans="1:17" ht="15.95" customHeight="1" x14ac:dyDescent="0.25">
      <c r="A12" s="21">
        <v>2</v>
      </c>
      <c r="B12" s="36"/>
      <c r="C12" s="36"/>
      <c r="D12" s="35"/>
      <c r="E12" s="51"/>
      <c r="F12" s="36"/>
      <c r="G12" s="36"/>
      <c r="H12" s="36"/>
      <c r="I12" s="36"/>
      <c r="J12" s="36"/>
      <c r="K12" s="22">
        <v>2.7</v>
      </c>
      <c r="L12" s="35"/>
      <c r="M12" s="35">
        <f t="shared" si="0"/>
        <v>0</v>
      </c>
      <c r="N12" s="50">
        <v>2.5</v>
      </c>
      <c r="O12" s="49">
        <v>2.9</v>
      </c>
      <c r="P12" s="15">
        <f t="shared" si="1"/>
        <v>0</v>
      </c>
    </row>
    <row r="13" spans="1:17" ht="15.95" customHeight="1" x14ac:dyDescent="0.25">
      <c r="A13" s="21">
        <v>3</v>
      </c>
      <c r="B13" s="36"/>
      <c r="C13" s="36"/>
      <c r="D13" s="35"/>
      <c r="E13" s="51"/>
      <c r="F13" s="36"/>
      <c r="G13" s="36"/>
      <c r="H13" s="36"/>
      <c r="I13" s="36"/>
      <c r="J13" s="36"/>
      <c r="K13" s="22">
        <v>2.7</v>
      </c>
      <c r="L13" s="35"/>
      <c r="M13" s="35">
        <f t="shared" si="0"/>
        <v>0</v>
      </c>
      <c r="N13" s="50">
        <v>2.5</v>
      </c>
      <c r="O13" s="49">
        <v>2.9</v>
      </c>
      <c r="P13" s="15">
        <f t="shared" si="1"/>
        <v>0</v>
      </c>
    </row>
    <row r="14" spans="1:17" ht="15.95" customHeight="1" x14ac:dyDescent="0.25">
      <c r="A14" s="21">
        <v>4</v>
      </c>
      <c r="B14" s="36"/>
      <c r="C14" s="36"/>
      <c r="D14" s="35"/>
      <c r="E14" s="35"/>
      <c r="F14" s="36"/>
      <c r="G14" s="36"/>
      <c r="H14" s="36"/>
      <c r="I14" s="36"/>
      <c r="J14" s="36"/>
      <c r="K14" s="22">
        <v>2.7</v>
      </c>
      <c r="L14" s="35"/>
      <c r="M14" s="35">
        <f t="shared" si="0"/>
        <v>0</v>
      </c>
      <c r="N14" s="50">
        <v>2.5</v>
      </c>
      <c r="O14" s="49">
        <v>2.9</v>
      </c>
      <c r="P14" s="15">
        <f t="shared" si="1"/>
        <v>0</v>
      </c>
    </row>
    <row r="15" spans="1:17" ht="15.95" customHeight="1" x14ac:dyDescent="0.25">
      <c r="A15" s="21">
        <v>5</v>
      </c>
      <c r="B15" s="36"/>
      <c r="C15" s="36"/>
      <c r="D15" s="35"/>
      <c r="E15" s="35"/>
      <c r="F15" s="36"/>
      <c r="G15" s="36"/>
      <c r="H15" s="36"/>
      <c r="I15" s="36"/>
      <c r="J15" s="36"/>
      <c r="K15" s="22">
        <v>2.7</v>
      </c>
      <c r="L15" s="35"/>
      <c r="M15" s="35">
        <f t="shared" si="0"/>
        <v>0</v>
      </c>
      <c r="N15" s="50">
        <v>2.5</v>
      </c>
      <c r="O15" s="49">
        <v>2.9</v>
      </c>
      <c r="P15" s="15">
        <f t="shared" si="1"/>
        <v>0</v>
      </c>
      <c r="Q15" s="14"/>
    </row>
    <row r="16" spans="1:17" ht="15.95" customHeight="1" x14ac:dyDescent="0.25">
      <c r="A16" s="21">
        <v>6</v>
      </c>
      <c r="B16" s="36"/>
      <c r="C16" s="36"/>
      <c r="D16" s="37"/>
      <c r="E16" s="51"/>
      <c r="F16" s="36"/>
      <c r="G16" s="36"/>
      <c r="H16" s="36"/>
      <c r="I16" s="36"/>
      <c r="J16" s="36"/>
      <c r="K16" s="22">
        <v>2.7</v>
      </c>
      <c r="L16" s="35"/>
      <c r="M16" s="35">
        <f t="shared" si="0"/>
        <v>0</v>
      </c>
      <c r="N16" s="50">
        <v>2.5</v>
      </c>
      <c r="O16" s="49">
        <v>2.9</v>
      </c>
      <c r="P16" s="15">
        <f t="shared" si="1"/>
        <v>0</v>
      </c>
      <c r="Q16" s="14"/>
    </row>
    <row r="17" spans="1:17" ht="15.95" customHeight="1" x14ac:dyDescent="0.25">
      <c r="A17" s="21">
        <v>7</v>
      </c>
      <c r="B17" s="36"/>
      <c r="C17" s="36"/>
      <c r="D17" s="37"/>
      <c r="E17" s="35"/>
      <c r="F17" s="36"/>
      <c r="G17" s="36"/>
      <c r="H17" s="36"/>
      <c r="I17" s="36"/>
      <c r="J17" s="36"/>
      <c r="K17" s="22">
        <v>2.7</v>
      </c>
      <c r="L17" s="35"/>
      <c r="M17" s="35">
        <f t="shared" si="0"/>
        <v>0</v>
      </c>
      <c r="N17" s="50">
        <v>2.5</v>
      </c>
      <c r="O17" s="49">
        <v>2.9</v>
      </c>
      <c r="P17" s="15">
        <f t="shared" si="1"/>
        <v>0</v>
      </c>
      <c r="Q17" s="14"/>
    </row>
    <row r="18" spans="1:17" ht="15.95" customHeight="1" x14ac:dyDescent="0.25">
      <c r="A18" s="21">
        <v>8</v>
      </c>
      <c r="B18" s="20"/>
      <c r="C18" s="20"/>
      <c r="D18" s="20"/>
      <c r="E18" s="20"/>
      <c r="F18" s="20"/>
      <c r="G18" s="20"/>
      <c r="H18" s="20"/>
      <c r="I18" s="20"/>
      <c r="J18" s="20"/>
      <c r="K18" s="22">
        <v>2.7</v>
      </c>
      <c r="L18" s="35"/>
      <c r="M18" s="35">
        <f t="shared" si="0"/>
        <v>0</v>
      </c>
      <c r="N18" s="50">
        <v>2.5</v>
      </c>
      <c r="O18" s="49">
        <v>2.9</v>
      </c>
      <c r="P18" s="15">
        <f t="shared" si="1"/>
        <v>0</v>
      </c>
      <c r="Q18" s="14"/>
    </row>
    <row r="19" spans="1:17" ht="15.95" customHeight="1" x14ac:dyDescent="0.25">
      <c r="A19" s="21">
        <v>9</v>
      </c>
      <c r="B19" s="20"/>
      <c r="C19" s="20"/>
      <c r="D19" s="20"/>
      <c r="E19" s="20"/>
      <c r="F19" s="20"/>
      <c r="G19" s="20"/>
      <c r="H19" s="20"/>
      <c r="I19" s="20"/>
      <c r="J19" s="20"/>
      <c r="K19" s="22">
        <v>2.7</v>
      </c>
      <c r="L19" s="35"/>
      <c r="M19" s="35">
        <f t="shared" si="0"/>
        <v>0</v>
      </c>
      <c r="N19" s="50">
        <v>2.5</v>
      </c>
      <c r="O19" s="49">
        <v>2.9</v>
      </c>
      <c r="P19" s="15">
        <f t="shared" si="1"/>
        <v>0</v>
      </c>
      <c r="Q19" s="14"/>
    </row>
    <row r="20" spans="1:17" ht="15.95" customHeight="1" x14ac:dyDescent="0.25">
      <c r="A20" s="21">
        <v>10</v>
      </c>
      <c r="B20" s="20"/>
      <c r="C20" s="12"/>
      <c r="D20" s="12"/>
      <c r="E20" s="12"/>
      <c r="F20" s="12"/>
      <c r="G20" s="12"/>
      <c r="H20" s="12"/>
      <c r="I20" s="12"/>
      <c r="J20" s="12"/>
      <c r="K20" s="22">
        <v>2.7</v>
      </c>
      <c r="L20" s="35"/>
      <c r="M20" s="35">
        <f t="shared" si="0"/>
        <v>0</v>
      </c>
      <c r="N20" s="50">
        <v>2.5</v>
      </c>
      <c r="O20" s="49">
        <v>2.9</v>
      </c>
      <c r="P20" s="15">
        <f t="shared" si="1"/>
        <v>0</v>
      </c>
      <c r="Q20" s="14"/>
    </row>
  </sheetData>
  <phoneticPr fontId="21"/>
  <pageMargins left="0.78700000000000003" right="0.78700000000000003" top="0.98399999999999999" bottom="0.98399999999999999" header="0.51200000000000001" footer="0.51200000000000001"/>
  <pageSetup paperSize="9" orientation="portrait"/>
  <headerFooter alignWithMargins="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E38EE-59FB-4DC6-91E4-8C0A125EFD04}">
  <sheetPr codeName="Sheet25"/>
  <dimension ref="A1:Q20"/>
  <sheetViews>
    <sheetView zoomScale="70" zoomScaleNormal="70" workbookViewId="0">
      <selection activeCell="L8" sqref="L8"/>
    </sheetView>
  </sheetViews>
  <sheetFormatPr defaultColWidth="9" defaultRowHeight="15.75" x14ac:dyDescent="0.25"/>
  <cols>
    <col min="1" max="1" width="3.75" style="11" customWidth="1"/>
    <col min="2" max="2" width="8.375" style="11" customWidth="1"/>
    <col min="3" max="3" width="9" style="11"/>
    <col min="4" max="7" width="8.75" style="11" customWidth="1"/>
    <col min="8" max="8" width="10.625" style="11" customWidth="1"/>
    <col min="9" max="9" width="8.625" style="11" customWidth="1"/>
    <col min="10" max="10" width="9.375" style="11" customWidth="1"/>
    <col min="11" max="11" width="6.875" style="39" customWidth="1"/>
    <col min="12" max="12" width="9.75" style="39" customWidth="1"/>
    <col min="13" max="13" width="7.875" style="84" customWidth="1"/>
    <col min="14" max="15" width="2.625" style="39" customWidth="1"/>
    <col min="16" max="16" width="11.875" style="11" customWidth="1"/>
    <col min="17" max="16384" width="9" style="11"/>
  </cols>
  <sheetData>
    <row r="1" spans="1:17" ht="20.100000000000001" customHeight="1" x14ac:dyDescent="0.3">
      <c r="F1" s="32" t="s">
        <v>20</v>
      </c>
    </row>
    <row r="2" spans="1:17" ht="15.95" customHeight="1" x14ac:dyDescent="0.25">
      <c r="A2" s="31" t="s">
        <v>24</v>
      </c>
      <c r="B2" s="27" t="s">
        <v>25</v>
      </c>
      <c r="C2" s="27" t="s">
        <v>26</v>
      </c>
      <c r="D2" s="29" t="s">
        <v>27</v>
      </c>
      <c r="E2" s="30" t="s">
        <v>37</v>
      </c>
      <c r="F2" s="27" t="s">
        <v>28</v>
      </c>
      <c r="G2" s="28" t="s">
        <v>29</v>
      </c>
      <c r="H2" s="27" t="s">
        <v>30</v>
      </c>
      <c r="I2" s="27" t="s">
        <v>31</v>
      </c>
      <c r="J2" s="26" t="s">
        <v>32</v>
      </c>
      <c r="K2" s="25" t="s">
        <v>0</v>
      </c>
      <c r="L2" s="24" t="s">
        <v>52</v>
      </c>
      <c r="M2" s="47" t="s">
        <v>33</v>
      </c>
      <c r="N2" s="17" t="s">
        <v>34</v>
      </c>
      <c r="O2" s="16" t="s">
        <v>35</v>
      </c>
      <c r="P2" s="13" t="s">
        <v>120</v>
      </c>
    </row>
    <row r="3" spans="1:17" ht="15.95" customHeight="1" x14ac:dyDescent="0.25">
      <c r="A3" s="21">
        <v>5</v>
      </c>
      <c r="B3" s="256">
        <v>5.9777777777777779</v>
      </c>
      <c r="C3" s="256">
        <v>6.0080882352941183</v>
      </c>
      <c r="D3" s="90">
        <v>5.8882352941176501</v>
      </c>
      <c r="E3" s="90">
        <v>6.0650000000000004</v>
      </c>
      <c r="F3" s="256">
        <v>5.9</v>
      </c>
      <c r="G3" s="256">
        <v>5.9390000000000001</v>
      </c>
      <c r="H3" s="256">
        <v>5.98</v>
      </c>
      <c r="I3" s="131"/>
      <c r="J3" s="131"/>
      <c r="K3" s="22">
        <v>6</v>
      </c>
      <c r="L3" s="35">
        <f>AVERAGE(B3:J3)</f>
        <v>5.9654430438842212</v>
      </c>
      <c r="M3" s="35">
        <f t="shared" ref="M3:M20" si="0">MAX(B3:J3)-MIN(B3:J3)</f>
        <v>0.17676470588235027</v>
      </c>
      <c r="N3" s="50">
        <v>5.8</v>
      </c>
      <c r="O3" s="49">
        <v>6.2</v>
      </c>
      <c r="P3" s="38">
        <f>L3/L3*100</f>
        <v>100</v>
      </c>
    </row>
    <row r="4" spans="1:17" ht="15.95" customHeight="1" x14ac:dyDescent="0.25">
      <c r="A4" s="21">
        <v>6</v>
      </c>
      <c r="B4" s="256">
        <v>5.9761904761904763</v>
      </c>
      <c r="C4" s="256">
        <v>6.004415584415586</v>
      </c>
      <c r="D4" s="90">
        <v>5.889473684210528</v>
      </c>
      <c r="E4" s="90">
        <v>6.0659999999999998</v>
      </c>
      <c r="F4" s="256">
        <v>5.830000000000001</v>
      </c>
      <c r="G4" s="256">
        <v>5.9379999999999997</v>
      </c>
      <c r="H4" s="256">
        <v>6</v>
      </c>
      <c r="I4" s="256">
        <v>6.1</v>
      </c>
      <c r="J4" s="256">
        <v>5.9789473684210526</v>
      </c>
      <c r="K4" s="22">
        <v>6</v>
      </c>
      <c r="L4" s="35">
        <f>AVERAGE(B4:J4)</f>
        <v>5.9758919014708489</v>
      </c>
      <c r="M4" s="35">
        <f t="shared" si="0"/>
        <v>0.26999999999999869</v>
      </c>
      <c r="N4" s="50">
        <v>5.8</v>
      </c>
      <c r="O4" s="49">
        <v>6.2</v>
      </c>
      <c r="P4" s="38">
        <f>L4/L$3*100</f>
        <v>100.17515643867124</v>
      </c>
    </row>
    <row r="5" spans="1:17" ht="15.95" customHeight="1" x14ac:dyDescent="0.25">
      <c r="A5" s="21">
        <v>7</v>
      </c>
      <c r="B5" s="256">
        <v>5.9863636363636372</v>
      </c>
      <c r="C5" s="256">
        <v>6.0017777777777814</v>
      </c>
      <c r="D5" s="90">
        <v>5.9136363636363702</v>
      </c>
      <c r="E5" s="90">
        <v>6.0650000000000004</v>
      </c>
      <c r="F5" s="256">
        <v>5.8254166666666665</v>
      </c>
      <c r="G5" s="256">
        <v>5.9329999999999998</v>
      </c>
      <c r="H5" s="256">
        <v>5.93</v>
      </c>
      <c r="I5" s="256">
        <v>6.08</v>
      </c>
      <c r="J5" s="256">
        <v>5.94</v>
      </c>
      <c r="K5" s="22">
        <v>6</v>
      </c>
      <c r="L5" s="35">
        <f>AVERAGE(B5:J5)</f>
        <v>5.9639104938271608</v>
      </c>
      <c r="M5" s="35">
        <f t="shared" si="0"/>
        <v>0.25458333333333361</v>
      </c>
      <c r="N5" s="50">
        <v>5.8</v>
      </c>
      <c r="O5" s="49">
        <v>6.2</v>
      </c>
      <c r="P5" s="38">
        <f>L5/L$3*100</f>
        <v>99.974309535003741</v>
      </c>
    </row>
    <row r="6" spans="1:17" ht="15.95" customHeight="1" x14ac:dyDescent="0.25">
      <c r="A6" s="21">
        <v>8</v>
      </c>
      <c r="B6" s="256">
        <v>5.9850000000000003</v>
      </c>
      <c r="C6" s="256">
        <v>5.9959259259259241</v>
      </c>
      <c r="D6" s="90">
        <v>5.93</v>
      </c>
      <c r="E6" s="275">
        <v>6.0709999999999997</v>
      </c>
      <c r="F6" s="256">
        <v>5.8275000000000006</v>
      </c>
      <c r="G6" s="256">
        <v>5.931</v>
      </c>
      <c r="H6" s="256">
        <v>5.9</v>
      </c>
      <c r="I6" s="256">
        <v>6.08</v>
      </c>
      <c r="J6" s="256">
        <v>5.9444444444444464</v>
      </c>
      <c r="K6" s="22">
        <v>6</v>
      </c>
      <c r="L6" s="35">
        <f>AVERAGE(B6:J6)</f>
        <v>5.9627633744855961</v>
      </c>
      <c r="M6" s="35">
        <f t="shared" si="0"/>
        <v>0.2524999999999995</v>
      </c>
      <c r="N6" s="50">
        <v>5.8</v>
      </c>
      <c r="O6" s="49">
        <v>6.2</v>
      </c>
      <c r="P6" s="38">
        <f t="shared" ref="P6:P20" si="1">L6/L$3*100</f>
        <v>99.955080127680176</v>
      </c>
    </row>
    <row r="7" spans="1:17" ht="15.95" customHeight="1" x14ac:dyDescent="0.25">
      <c r="A7" s="21">
        <v>9</v>
      </c>
      <c r="B7" s="256">
        <v>5.9700000000000006</v>
      </c>
      <c r="C7" s="256">
        <v>6.0017441860465102</v>
      </c>
      <c r="D7" s="90">
        <v>5.9842105263157892</v>
      </c>
      <c r="E7" s="90">
        <v>6.0460000000000003</v>
      </c>
      <c r="F7" s="256">
        <v>5.8173913043478249</v>
      </c>
      <c r="G7" s="256">
        <v>5.9969999999999999</v>
      </c>
      <c r="H7" s="256">
        <v>5.89</v>
      </c>
      <c r="I7" s="256">
        <v>5.97</v>
      </c>
      <c r="J7" s="256">
        <v>5.9230769230769234</v>
      </c>
      <c r="K7" s="22">
        <v>6</v>
      </c>
      <c r="L7" s="35">
        <f>AVERAGE(B7:J7)</f>
        <v>5.9554914377541159</v>
      </c>
      <c r="M7" s="35">
        <f t="shared" si="0"/>
        <v>0.22860869565217534</v>
      </c>
      <c r="N7" s="50">
        <v>5.8</v>
      </c>
      <c r="O7" s="49">
        <v>6.2</v>
      </c>
      <c r="P7" s="38">
        <f t="shared" si="1"/>
        <v>99.833179094043857</v>
      </c>
    </row>
    <row r="8" spans="1:17" ht="15.95" customHeight="1" x14ac:dyDescent="0.25">
      <c r="A8" s="21">
        <v>10</v>
      </c>
      <c r="B8" s="131"/>
      <c r="C8" s="131"/>
      <c r="D8" s="134"/>
      <c r="E8" s="136"/>
      <c r="F8" s="131"/>
      <c r="G8" s="131"/>
      <c r="H8" s="131"/>
      <c r="I8" s="131"/>
      <c r="J8" s="131"/>
      <c r="K8" s="22">
        <v>6</v>
      </c>
      <c r="L8" s="35"/>
      <c r="M8" s="35">
        <f t="shared" si="0"/>
        <v>0</v>
      </c>
      <c r="N8" s="50">
        <v>5.8</v>
      </c>
      <c r="O8" s="49">
        <v>6.2</v>
      </c>
      <c r="P8" s="38">
        <f t="shared" si="1"/>
        <v>0</v>
      </c>
    </row>
    <row r="9" spans="1:17" ht="15.95" customHeight="1" x14ac:dyDescent="0.25">
      <c r="A9" s="21">
        <v>11</v>
      </c>
      <c r="B9" s="36"/>
      <c r="C9" s="36"/>
      <c r="D9" s="35"/>
      <c r="E9" s="35"/>
      <c r="F9" s="36"/>
      <c r="G9" s="36"/>
      <c r="H9" s="36"/>
      <c r="I9" s="36"/>
      <c r="J9" s="36"/>
      <c r="K9" s="22">
        <v>6</v>
      </c>
      <c r="L9" s="35"/>
      <c r="M9" s="35">
        <f t="shared" si="0"/>
        <v>0</v>
      </c>
      <c r="N9" s="50">
        <v>5.8</v>
      </c>
      <c r="O9" s="49">
        <v>6.2</v>
      </c>
      <c r="P9" s="38">
        <f t="shared" si="1"/>
        <v>0</v>
      </c>
    </row>
    <row r="10" spans="1:17" ht="15.95" customHeight="1" x14ac:dyDescent="0.25">
      <c r="A10" s="21">
        <v>12</v>
      </c>
      <c r="B10" s="36"/>
      <c r="C10" s="36"/>
      <c r="D10" s="35"/>
      <c r="E10" s="35"/>
      <c r="F10" s="36"/>
      <c r="G10" s="36"/>
      <c r="H10" s="36"/>
      <c r="I10" s="36"/>
      <c r="J10" s="36"/>
      <c r="K10" s="22">
        <v>6</v>
      </c>
      <c r="L10" s="35"/>
      <c r="M10" s="35">
        <f t="shared" si="0"/>
        <v>0</v>
      </c>
      <c r="N10" s="50">
        <v>5.8</v>
      </c>
      <c r="O10" s="49">
        <v>6.2</v>
      </c>
      <c r="P10" s="38">
        <f t="shared" si="1"/>
        <v>0</v>
      </c>
    </row>
    <row r="11" spans="1:17" ht="15.95" customHeight="1" x14ac:dyDescent="0.25">
      <c r="A11" s="21">
        <v>1</v>
      </c>
      <c r="B11" s="36"/>
      <c r="C11" s="36"/>
      <c r="D11" s="35"/>
      <c r="E11" s="35"/>
      <c r="F11" s="36"/>
      <c r="G11" s="36"/>
      <c r="H11" s="36"/>
      <c r="I11" s="36"/>
      <c r="J11" s="36"/>
      <c r="K11" s="22">
        <v>6</v>
      </c>
      <c r="L11" s="35"/>
      <c r="M11" s="35">
        <f t="shared" si="0"/>
        <v>0</v>
      </c>
      <c r="N11" s="50">
        <v>5.8</v>
      </c>
      <c r="O11" s="49">
        <v>6.2</v>
      </c>
      <c r="P11" s="38">
        <f t="shared" si="1"/>
        <v>0</v>
      </c>
    </row>
    <row r="12" spans="1:17" ht="15.95" customHeight="1" x14ac:dyDescent="0.25">
      <c r="A12" s="21">
        <v>2</v>
      </c>
      <c r="B12" s="36"/>
      <c r="C12" s="36"/>
      <c r="D12" s="35"/>
      <c r="E12" s="35"/>
      <c r="F12" s="36"/>
      <c r="G12" s="36"/>
      <c r="H12" s="36"/>
      <c r="I12" s="36"/>
      <c r="J12" s="36"/>
      <c r="K12" s="22">
        <v>6</v>
      </c>
      <c r="L12" s="35"/>
      <c r="M12" s="35">
        <f t="shared" si="0"/>
        <v>0</v>
      </c>
      <c r="N12" s="50">
        <v>5.8</v>
      </c>
      <c r="O12" s="49">
        <v>6.2</v>
      </c>
      <c r="P12" s="38">
        <f t="shared" si="1"/>
        <v>0</v>
      </c>
    </row>
    <row r="13" spans="1:17" ht="15.95" customHeight="1" x14ac:dyDescent="0.25">
      <c r="A13" s="21">
        <v>3</v>
      </c>
      <c r="B13" s="36"/>
      <c r="C13" s="36"/>
      <c r="D13" s="35"/>
      <c r="E13" s="35"/>
      <c r="F13" s="36"/>
      <c r="G13" s="36"/>
      <c r="H13" s="36"/>
      <c r="I13" s="36"/>
      <c r="J13" s="36"/>
      <c r="K13" s="22">
        <v>6</v>
      </c>
      <c r="L13" s="35"/>
      <c r="M13" s="35">
        <f t="shared" si="0"/>
        <v>0</v>
      </c>
      <c r="N13" s="50">
        <v>5.8</v>
      </c>
      <c r="O13" s="49">
        <v>6.2</v>
      </c>
      <c r="P13" s="38">
        <f t="shared" si="1"/>
        <v>0</v>
      </c>
    </row>
    <row r="14" spans="1:17" ht="15.95" customHeight="1" x14ac:dyDescent="0.25">
      <c r="A14" s="21">
        <v>4</v>
      </c>
      <c r="B14" s="36"/>
      <c r="C14" s="36"/>
      <c r="D14" s="35"/>
      <c r="E14" s="35"/>
      <c r="F14" s="51"/>
      <c r="G14" s="36"/>
      <c r="H14" s="36"/>
      <c r="I14" s="36"/>
      <c r="J14" s="36"/>
      <c r="K14" s="22">
        <v>6</v>
      </c>
      <c r="L14" s="35"/>
      <c r="M14" s="35">
        <f t="shared" si="0"/>
        <v>0</v>
      </c>
      <c r="N14" s="50">
        <v>5.8</v>
      </c>
      <c r="O14" s="49">
        <v>6.2</v>
      </c>
      <c r="P14" s="38">
        <f t="shared" si="1"/>
        <v>0</v>
      </c>
    </row>
    <row r="15" spans="1:17" ht="15.95" customHeight="1" x14ac:dyDescent="0.25">
      <c r="A15" s="21">
        <v>5</v>
      </c>
      <c r="B15" s="36"/>
      <c r="C15" s="36"/>
      <c r="D15" s="35"/>
      <c r="E15" s="35"/>
      <c r="F15" s="36"/>
      <c r="G15" s="36"/>
      <c r="H15" s="36"/>
      <c r="I15" s="36"/>
      <c r="J15" s="36"/>
      <c r="K15" s="22">
        <v>6</v>
      </c>
      <c r="L15" s="35"/>
      <c r="M15" s="35">
        <f t="shared" si="0"/>
        <v>0</v>
      </c>
      <c r="N15" s="50">
        <v>5.8</v>
      </c>
      <c r="O15" s="49">
        <v>6.2</v>
      </c>
      <c r="P15" s="38">
        <f t="shared" si="1"/>
        <v>0</v>
      </c>
      <c r="Q15" s="14"/>
    </row>
    <row r="16" spans="1:17" ht="15.95" customHeight="1" x14ac:dyDescent="0.25">
      <c r="A16" s="21">
        <v>6</v>
      </c>
      <c r="B16" s="36"/>
      <c r="C16" s="36"/>
      <c r="D16" s="37"/>
      <c r="E16" s="35"/>
      <c r="F16" s="36"/>
      <c r="G16" s="36"/>
      <c r="H16" s="36"/>
      <c r="I16" s="36"/>
      <c r="J16" s="36"/>
      <c r="K16" s="22">
        <v>6</v>
      </c>
      <c r="L16" s="35"/>
      <c r="M16" s="35">
        <f t="shared" si="0"/>
        <v>0</v>
      </c>
      <c r="N16" s="50">
        <v>5.8</v>
      </c>
      <c r="O16" s="49">
        <v>6.2</v>
      </c>
      <c r="P16" s="38">
        <f t="shared" si="1"/>
        <v>0</v>
      </c>
      <c r="Q16" s="14"/>
    </row>
    <row r="17" spans="1:17" ht="15.95" customHeight="1" x14ac:dyDescent="0.25">
      <c r="A17" s="21">
        <v>7</v>
      </c>
      <c r="B17" s="36"/>
      <c r="C17" s="36"/>
      <c r="D17" s="37"/>
      <c r="E17" s="35"/>
      <c r="F17" s="36"/>
      <c r="G17" s="36"/>
      <c r="H17" s="36"/>
      <c r="I17" s="36"/>
      <c r="J17" s="36"/>
      <c r="K17" s="22">
        <v>6</v>
      </c>
      <c r="L17" s="35"/>
      <c r="M17" s="35">
        <f t="shared" si="0"/>
        <v>0</v>
      </c>
      <c r="N17" s="50">
        <v>5.8</v>
      </c>
      <c r="O17" s="49">
        <v>6.2</v>
      </c>
      <c r="P17" s="38">
        <f t="shared" si="1"/>
        <v>0</v>
      </c>
      <c r="Q17" s="14"/>
    </row>
    <row r="18" spans="1:17" ht="15.95" customHeight="1" x14ac:dyDescent="0.25">
      <c r="A18" s="21">
        <v>8</v>
      </c>
      <c r="B18" s="20"/>
      <c r="C18" s="20"/>
      <c r="D18" s="20"/>
      <c r="E18" s="20"/>
      <c r="F18" s="20"/>
      <c r="G18" s="20"/>
      <c r="H18" s="20"/>
      <c r="I18" s="20"/>
      <c r="J18" s="20"/>
      <c r="K18" s="22">
        <v>6</v>
      </c>
      <c r="L18" s="35"/>
      <c r="M18" s="35">
        <f t="shared" si="0"/>
        <v>0</v>
      </c>
      <c r="N18" s="50">
        <v>5.8</v>
      </c>
      <c r="O18" s="49">
        <v>6.2</v>
      </c>
      <c r="P18" s="38">
        <f t="shared" si="1"/>
        <v>0</v>
      </c>
      <c r="Q18" s="14"/>
    </row>
    <row r="19" spans="1:17" ht="15.95" customHeight="1" x14ac:dyDescent="0.25">
      <c r="A19" s="21">
        <v>9</v>
      </c>
      <c r="B19" s="20"/>
      <c r="C19" s="20"/>
      <c r="D19" s="20"/>
      <c r="E19" s="20"/>
      <c r="F19" s="20"/>
      <c r="G19" s="20"/>
      <c r="H19" s="20"/>
      <c r="I19" s="20"/>
      <c r="J19" s="20"/>
      <c r="K19" s="22">
        <v>6</v>
      </c>
      <c r="L19" s="35"/>
      <c r="M19" s="35">
        <f t="shared" si="0"/>
        <v>0</v>
      </c>
      <c r="N19" s="50">
        <v>5.8</v>
      </c>
      <c r="O19" s="49">
        <v>6.2</v>
      </c>
      <c r="P19" s="38">
        <f t="shared" si="1"/>
        <v>0</v>
      </c>
      <c r="Q19" s="14"/>
    </row>
    <row r="20" spans="1:17" ht="15.95" customHeight="1" x14ac:dyDescent="0.25">
      <c r="A20" s="21">
        <v>10</v>
      </c>
      <c r="B20" s="20"/>
      <c r="C20" s="54"/>
      <c r="D20" s="54"/>
      <c r="E20" s="54"/>
      <c r="F20" s="54"/>
      <c r="G20" s="54"/>
      <c r="H20" s="54"/>
      <c r="I20" s="54"/>
      <c r="J20" s="54"/>
      <c r="K20" s="22">
        <v>6</v>
      </c>
      <c r="L20" s="35"/>
      <c r="M20" s="35">
        <f t="shared" si="0"/>
        <v>0</v>
      </c>
      <c r="N20" s="50">
        <v>5.8</v>
      </c>
      <c r="O20" s="49">
        <v>6.2</v>
      </c>
      <c r="P20" s="38">
        <f t="shared" si="1"/>
        <v>0</v>
      </c>
      <c r="Q20" s="14"/>
    </row>
  </sheetData>
  <phoneticPr fontId="21"/>
  <pageMargins left="0.78700000000000003" right="0.78700000000000003" top="0.98399999999999999" bottom="0.98399999999999999" header="0.51200000000000001" footer="0.51200000000000001"/>
  <pageSetup paperSize="9" orientation="portrait"/>
  <headerFooter alignWithMargins="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36B2B-0A9C-4C23-B90B-4E5449D00BF0}">
  <sheetPr codeName="Sheet26"/>
  <dimension ref="A1:Q20"/>
  <sheetViews>
    <sheetView zoomScale="70" zoomScaleNormal="70" workbookViewId="0">
      <selection activeCell="T44" sqref="T44"/>
    </sheetView>
  </sheetViews>
  <sheetFormatPr defaultColWidth="9" defaultRowHeight="13.5" x14ac:dyDescent="0.15"/>
  <cols>
    <col min="1" max="1" width="3.75" style="11" customWidth="1"/>
    <col min="2" max="10" width="11.75" style="11" customWidth="1"/>
    <col min="11" max="11" width="8.5" style="39" customWidth="1"/>
    <col min="12" max="12" width="11.5" style="39" customWidth="1"/>
    <col min="13" max="13" width="7.875" style="39" customWidth="1"/>
    <col min="14" max="15" width="2.625" style="39" customWidth="1"/>
    <col min="16" max="16" width="10.125" style="11" customWidth="1"/>
    <col min="17" max="16384" width="9" style="11"/>
  </cols>
  <sheetData>
    <row r="1" spans="1:17" ht="20.100000000000001" customHeight="1" x14ac:dyDescent="0.3">
      <c r="C1" s="11">
        <f>1052+49</f>
        <v>1101</v>
      </c>
      <c r="F1" s="32" t="s">
        <v>21</v>
      </c>
    </row>
    <row r="2" spans="1:17" ht="16.5" x14ac:dyDescent="0.25">
      <c r="A2" s="31" t="s">
        <v>24</v>
      </c>
      <c r="B2" s="27" t="s">
        <v>25</v>
      </c>
      <c r="C2" s="27" t="s">
        <v>26</v>
      </c>
      <c r="D2" s="29" t="s">
        <v>27</v>
      </c>
      <c r="E2" s="27" t="s">
        <v>37</v>
      </c>
      <c r="F2" s="27" t="s">
        <v>28</v>
      </c>
      <c r="G2" s="28" t="s">
        <v>29</v>
      </c>
      <c r="H2" s="27" t="s">
        <v>30</v>
      </c>
      <c r="I2" s="27" t="s">
        <v>31</v>
      </c>
      <c r="J2" s="26" t="s">
        <v>32</v>
      </c>
      <c r="K2" s="25" t="s">
        <v>0</v>
      </c>
      <c r="L2" s="24" t="s">
        <v>76</v>
      </c>
      <c r="M2" s="23" t="s">
        <v>33</v>
      </c>
      <c r="N2" s="17" t="s">
        <v>34</v>
      </c>
      <c r="O2" s="16" t="s">
        <v>35</v>
      </c>
      <c r="P2" s="13" t="s">
        <v>120</v>
      </c>
    </row>
    <row r="3" spans="1:17" ht="15.95" customHeight="1" x14ac:dyDescent="0.25">
      <c r="A3" s="21">
        <v>5</v>
      </c>
      <c r="B3" s="258">
        <v>1002.3333333333334</v>
      </c>
      <c r="C3" s="258">
        <v>991.85294117647106</v>
      </c>
      <c r="D3" s="257">
        <v>1029.93571428571</v>
      </c>
      <c r="E3" s="267"/>
      <c r="F3" s="258">
        <v>976.95849999999996</v>
      </c>
      <c r="G3" s="258"/>
      <c r="H3" s="258">
        <v>989.6</v>
      </c>
      <c r="I3" s="130"/>
      <c r="J3" s="130"/>
      <c r="K3" s="19">
        <v>1001</v>
      </c>
      <c r="L3" s="18">
        <f>AVERAGE(B3:J3)</f>
        <v>998.136097759103</v>
      </c>
      <c r="M3" s="18">
        <f>MAX(B3:J3)-MIN(B3:J3)</f>
        <v>52.977214285710033</v>
      </c>
      <c r="N3" s="83">
        <v>950</v>
      </c>
      <c r="O3" s="82">
        <v>1052</v>
      </c>
      <c r="P3" s="15">
        <f>L3/L3*100</f>
        <v>100</v>
      </c>
    </row>
    <row r="4" spans="1:17" ht="15.95" customHeight="1" x14ac:dyDescent="0.3">
      <c r="A4" s="21">
        <v>6</v>
      </c>
      <c r="B4" s="258">
        <v>1003.6190476190476</v>
      </c>
      <c r="C4" s="258">
        <v>1009.3423076923081</v>
      </c>
      <c r="D4" s="257">
        <v>1021.8647058823532</v>
      </c>
      <c r="E4" s="267"/>
      <c r="F4" s="258">
        <v>984.90141666666671</v>
      </c>
      <c r="G4" s="258"/>
      <c r="H4" s="258">
        <v>1005.6</v>
      </c>
      <c r="I4" s="258">
        <v>1004.2</v>
      </c>
      <c r="J4" s="258"/>
      <c r="K4" s="19">
        <v>1001</v>
      </c>
      <c r="L4" s="18">
        <f>AVERAGE(B4:J4)</f>
        <v>1004.9212463100625</v>
      </c>
      <c r="M4" s="78">
        <f t="shared" ref="M4:M20" si="0">MAX(B4:J4)-MIN(B4:J4)</f>
        <v>36.963289215686473</v>
      </c>
      <c r="N4" s="83">
        <v>950</v>
      </c>
      <c r="O4" s="82">
        <v>1052</v>
      </c>
      <c r="P4" s="15">
        <f>L4/L$3*100</f>
        <v>100.6797819021066</v>
      </c>
    </row>
    <row r="5" spans="1:17" ht="15.95" customHeight="1" x14ac:dyDescent="0.3">
      <c r="A5" s="21">
        <v>7</v>
      </c>
      <c r="B5" s="258">
        <v>1004.0909090909091</v>
      </c>
      <c r="C5" s="258">
        <v>997.64269662921345</v>
      </c>
      <c r="D5" s="257">
        <v>1017.2</v>
      </c>
      <c r="E5" s="267"/>
      <c r="F5" s="258">
        <v>981.75762500000008</v>
      </c>
      <c r="G5" s="258"/>
      <c r="H5" s="258">
        <v>1006.1</v>
      </c>
      <c r="I5" s="258">
        <v>995.54</v>
      </c>
      <c r="J5" s="258"/>
      <c r="K5" s="19">
        <v>1001</v>
      </c>
      <c r="L5" s="18">
        <f>AVERAGE(B5:J5)</f>
        <v>1000.3885384533538</v>
      </c>
      <c r="M5" s="78">
        <f t="shared" si="0"/>
        <v>35.44237499999997</v>
      </c>
      <c r="N5" s="83">
        <v>950</v>
      </c>
      <c r="O5" s="82">
        <v>1052</v>
      </c>
      <c r="P5" s="15">
        <f>L5/L$3*100</f>
        <v>100.22566468633964</v>
      </c>
    </row>
    <row r="6" spans="1:17" ht="15.95" customHeight="1" x14ac:dyDescent="0.3">
      <c r="A6" s="21">
        <v>8</v>
      </c>
      <c r="B6" s="258">
        <v>1003.35</v>
      </c>
      <c r="C6" s="258">
        <v>985.82592592592619</v>
      </c>
      <c r="D6" s="257">
        <v>1011.83705882353</v>
      </c>
      <c r="E6" s="278"/>
      <c r="F6" s="258">
        <v>981.77983333333339</v>
      </c>
      <c r="G6" s="258"/>
      <c r="H6" s="258">
        <v>1005.5</v>
      </c>
      <c r="I6" s="258">
        <v>998.72</v>
      </c>
      <c r="J6" s="258"/>
      <c r="K6" s="19">
        <v>1001</v>
      </c>
      <c r="L6" s="18">
        <f>AVERAGE(B6:J6)</f>
        <v>997.83546968046494</v>
      </c>
      <c r="M6" s="78">
        <f t="shared" si="0"/>
        <v>30.057225490196629</v>
      </c>
      <c r="N6" s="83">
        <v>950</v>
      </c>
      <c r="O6" s="82">
        <v>1052</v>
      </c>
      <c r="P6" s="15">
        <f t="shared" ref="P6:P20" si="1">L6/L$3*100</f>
        <v>99.969881053364062</v>
      </c>
    </row>
    <row r="7" spans="1:17" ht="15.95" customHeight="1" x14ac:dyDescent="0.3">
      <c r="A7" s="21">
        <v>9</v>
      </c>
      <c r="B7" s="258">
        <v>1005.45</v>
      </c>
      <c r="C7" s="258">
        <v>987.83095238095211</v>
      </c>
      <c r="D7" s="257">
        <v>1008.0588235294117</v>
      </c>
      <c r="E7" s="267"/>
      <c r="F7" s="258">
        <v>980.67247826086964</v>
      </c>
      <c r="G7" s="258"/>
      <c r="H7" s="258">
        <v>1004.1</v>
      </c>
      <c r="I7" s="258">
        <v>990.02</v>
      </c>
      <c r="J7" s="258"/>
      <c r="K7" s="19">
        <v>1001</v>
      </c>
      <c r="L7" s="18">
        <f>AVERAGE(B7:J7)</f>
        <v>996.02204236187242</v>
      </c>
      <c r="M7" s="78">
        <f t="shared" si="0"/>
        <v>27.386345268542073</v>
      </c>
      <c r="N7" s="83">
        <v>950</v>
      </c>
      <c r="O7" s="82">
        <v>1052</v>
      </c>
      <c r="P7" s="15">
        <f t="shared" si="1"/>
        <v>99.788199685195551</v>
      </c>
    </row>
    <row r="8" spans="1:17" ht="15.95" customHeight="1" x14ac:dyDescent="0.3">
      <c r="A8" s="21">
        <v>10</v>
      </c>
      <c r="B8" s="130"/>
      <c r="C8" s="130"/>
      <c r="D8" s="133"/>
      <c r="E8" s="137"/>
      <c r="F8" s="130"/>
      <c r="G8" s="130"/>
      <c r="H8" s="130"/>
      <c r="I8" s="130"/>
      <c r="J8" s="130"/>
      <c r="K8" s="19">
        <v>1001</v>
      </c>
      <c r="L8" s="18"/>
      <c r="M8" s="78">
        <f t="shared" si="0"/>
        <v>0</v>
      </c>
      <c r="N8" s="83">
        <v>950</v>
      </c>
      <c r="O8" s="82">
        <v>1052</v>
      </c>
      <c r="P8" s="15">
        <f t="shared" si="1"/>
        <v>0</v>
      </c>
    </row>
    <row r="9" spans="1:17" ht="15.95" customHeight="1" x14ac:dyDescent="0.3">
      <c r="A9" s="21">
        <v>11</v>
      </c>
      <c r="B9" s="22"/>
      <c r="C9" s="22"/>
      <c r="D9" s="18"/>
      <c r="E9" s="85"/>
      <c r="F9" s="22"/>
      <c r="G9" s="22"/>
      <c r="H9" s="22"/>
      <c r="I9" s="22"/>
      <c r="J9" s="22"/>
      <c r="K9" s="19">
        <v>1001</v>
      </c>
      <c r="L9" s="18"/>
      <c r="M9" s="78">
        <f t="shared" si="0"/>
        <v>0</v>
      </c>
      <c r="N9" s="83">
        <v>950</v>
      </c>
      <c r="O9" s="82">
        <v>1052</v>
      </c>
      <c r="P9" s="15">
        <f t="shared" si="1"/>
        <v>0</v>
      </c>
    </row>
    <row r="10" spans="1:17" ht="15.95" customHeight="1" x14ac:dyDescent="0.3">
      <c r="A10" s="21">
        <v>12</v>
      </c>
      <c r="B10" s="22"/>
      <c r="C10" s="22"/>
      <c r="D10" s="18"/>
      <c r="E10" s="85"/>
      <c r="F10" s="22"/>
      <c r="G10" s="22"/>
      <c r="H10" s="22"/>
      <c r="I10" s="22"/>
      <c r="J10" s="22"/>
      <c r="K10" s="19">
        <v>1001</v>
      </c>
      <c r="L10" s="18"/>
      <c r="M10" s="78">
        <f t="shared" si="0"/>
        <v>0</v>
      </c>
      <c r="N10" s="83">
        <v>950</v>
      </c>
      <c r="O10" s="82">
        <v>1052</v>
      </c>
      <c r="P10" s="15">
        <f t="shared" si="1"/>
        <v>0</v>
      </c>
    </row>
    <row r="11" spans="1:17" ht="15.95" customHeight="1" x14ac:dyDescent="0.3">
      <c r="A11" s="21">
        <v>1</v>
      </c>
      <c r="B11" s="22"/>
      <c r="C11" s="22"/>
      <c r="D11" s="18"/>
      <c r="E11" s="85"/>
      <c r="F11" s="22"/>
      <c r="G11" s="22"/>
      <c r="H11" s="22"/>
      <c r="I11" s="22"/>
      <c r="J11" s="22"/>
      <c r="K11" s="19">
        <v>1001</v>
      </c>
      <c r="L11" s="18"/>
      <c r="M11" s="78">
        <f t="shared" si="0"/>
        <v>0</v>
      </c>
      <c r="N11" s="83">
        <v>950</v>
      </c>
      <c r="O11" s="82">
        <v>1052</v>
      </c>
      <c r="P11" s="15">
        <f t="shared" si="1"/>
        <v>0</v>
      </c>
    </row>
    <row r="12" spans="1:17" ht="15.95" customHeight="1" x14ac:dyDescent="0.3">
      <c r="A12" s="21">
        <v>2</v>
      </c>
      <c r="B12" s="22"/>
      <c r="C12" s="22"/>
      <c r="D12" s="18"/>
      <c r="E12" s="85"/>
      <c r="F12" s="22"/>
      <c r="G12" s="22"/>
      <c r="H12" s="22"/>
      <c r="I12" s="22"/>
      <c r="J12" s="22"/>
      <c r="K12" s="19">
        <v>1001</v>
      </c>
      <c r="L12" s="18"/>
      <c r="M12" s="78">
        <f t="shared" si="0"/>
        <v>0</v>
      </c>
      <c r="N12" s="83">
        <v>950</v>
      </c>
      <c r="O12" s="82">
        <v>1052</v>
      </c>
      <c r="P12" s="15">
        <f t="shared" si="1"/>
        <v>0</v>
      </c>
    </row>
    <row r="13" spans="1:17" ht="15.95" customHeight="1" x14ac:dyDescent="0.3">
      <c r="A13" s="21">
        <v>3</v>
      </c>
      <c r="B13" s="22"/>
      <c r="C13" s="22"/>
      <c r="D13" s="18"/>
      <c r="E13" s="85"/>
      <c r="F13" s="22"/>
      <c r="G13" s="22"/>
      <c r="H13" s="22"/>
      <c r="I13" s="22"/>
      <c r="J13" s="22"/>
      <c r="K13" s="19">
        <v>1001</v>
      </c>
      <c r="L13" s="18"/>
      <c r="M13" s="78">
        <f t="shared" si="0"/>
        <v>0</v>
      </c>
      <c r="N13" s="83">
        <v>950</v>
      </c>
      <c r="O13" s="82">
        <v>1052</v>
      </c>
      <c r="P13" s="15">
        <f t="shared" si="1"/>
        <v>0</v>
      </c>
    </row>
    <row r="14" spans="1:17" ht="15.95" customHeight="1" x14ac:dyDescent="0.3">
      <c r="A14" s="21">
        <v>4</v>
      </c>
      <c r="B14" s="22"/>
      <c r="C14" s="22"/>
      <c r="D14" s="18"/>
      <c r="E14" s="85"/>
      <c r="F14" s="20"/>
      <c r="G14" s="22"/>
      <c r="H14" s="22"/>
      <c r="I14" s="22"/>
      <c r="J14" s="22"/>
      <c r="K14" s="19">
        <v>1001</v>
      </c>
      <c r="L14" s="18"/>
      <c r="M14" s="78">
        <f t="shared" si="0"/>
        <v>0</v>
      </c>
      <c r="N14" s="83">
        <v>950</v>
      </c>
      <c r="O14" s="82">
        <v>1052</v>
      </c>
      <c r="P14" s="15">
        <f t="shared" si="1"/>
        <v>0</v>
      </c>
    </row>
    <row r="15" spans="1:17" ht="15.95" customHeight="1" x14ac:dyDescent="0.3">
      <c r="A15" s="21">
        <v>5</v>
      </c>
      <c r="B15" s="22"/>
      <c r="C15" s="22"/>
      <c r="D15" s="18"/>
      <c r="E15" s="85"/>
      <c r="F15" s="22"/>
      <c r="G15" s="22"/>
      <c r="H15" s="22"/>
      <c r="I15" s="22"/>
      <c r="J15" s="22"/>
      <c r="K15" s="19">
        <v>1001</v>
      </c>
      <c r="L15" s="18"/>
      <c r="M15" s="78">
        <f t="shared" si="0"/>
        <v>0</v>
      </c>
      <c r="N15" s="83">
        <v>950</v>
      </c>
      <c r="O15" s="82">
        <v>1052</v>
      </c>
      <c r="P15" s="15">
        <f t="shared" si="1"/>
        <v>0</v>
      </c>
      <c r="Q15" s="14"/>
    </row>
    <row r="16" spans="1:17" ht="15.95" customHeight="1" x14ac:dyDescent="0.3">
      <c r="A16" s="21">
        <v>6</v>
      </c>
      <c r="B16" s="22"/>
      <c r="C16" s="22"/>
      <c r="D16" s="18"/>
      <c r="E16" s="85"/>
      <c r="F16" s="22"/>
      <c r="G16" s="22"/>
      <c r="H16" s="22"/>
      <c r="I16" s="22"/>
      <c r="J16" s="22"/>
      <c r="K16" s="19">
        <v>1001</v>
      </c>
      <c r="L16" s="18"/>
      <c r="M16" s="78">
        <f t="shared" si="0"/>
        <v>0</v>
      </c>
      <c r="N16" s="83">
        <v>950</v>
      </c>
      <c r="O16" s="82">
        <v>1052</v>
      </c>
      <c r="P16" s="15">
        <f t="shared" si="1"/>
        <v>0</v>
      </c>
      <c r="Q16" s="14"/>
    </row>
    <row r="17" spans="1:17" ht="15.95" customHeight="1" x14ac:dyDescent="0.3">
      <c r="A17" s="21">
        <v>7</v>
      </c>
      <c r="B17" s="22"/>
      <c r="C17" s="22"/>
      <c r="D17" s="18"/>
      <c r="E17" s="85"/>
      <c r="F17" s="22"/>
      <c r="G17" s="22"/>
      <c r="H17" s="22"/>
      <c r="I17" s="22"/>
      <c r="J17" s="22"/>
      <c r="K17" s="19">
        <v>1001</v>
      </c>
      <c r="L17" s="18"/>
      <c r="M17" s="78">
        <f t="shared" si="0"/>
        <v>0</v>
      </c>
      <c r="N17" s="83">
        <v>950</v>
      </c>
      <c r="O17" s="82">
        <v>1052</v>
      </c>
      <c r="P17" s="15">
        <f t="shared" si="1"/>
        <v>0</v>
      </c>
      <c r="Q17" s="14"/>
    </row>
    <row r="18" spans="1:17" ht="15.95" customHeight="1" x14ac:dyDescent="0.3">
      <c r="A18" s="21">
        <v>8</v>
      </c>
      <c r="B18" s="20"/>
      <c r="C18" s="20"/>
      <c r="D18" s="20"/>
      <c r="E18" s="20"/>
      <c r="F18" s="20"/>
      <c r="G18" s="20"/>
      <c r="H18" s="20"/>
      <c r="I18" s="20"/>
      <c r="J18" s="20"/>
      <c r="K18" s="19">
        <v>1001</v>
      </c>
      <c r="L18" s="18"/>
      <c r="M18" s="78">
        <f t="shared" si="0"/>
        <v>0</v>
      </c>
      <c r="N18" s="83">
        <v>950</v>
      </c>
      <c r="O18" s="82">
        <v>1052</v>
      </c>
      <c r="P18" s="15">
        <f t="shared" si="1"/>
        <v>0</v>
      </c>
      <c r="Q18" s="14"/>
    </row>
    <row r="19" spans="1:17" ht="15.95" customHeight="1" x14ac:dyDescent="0.3">
      <c r="A19" s="21">
        <v>9</v>
      </c>
      <c r="B19" s="20"/>
      <c r="C19" s="20"/>
      <c r="D19" s="20"/>
      <c r="E19" s="20"/>
      <c r="F19" s="20"/>
      <c r="G19" s="20"/>
      <c r="H19" s="20"/>
      <c r="I19" s="20"/>
      <c r="J19" s="20"/>
      <c r="K19" s="19">
        <v>1001</v>
      </c>
      <c r="L19" s="18"/>
      <c r="M19" s="78">
        <f t="shared" si="0"/>
        <v>0</v>
      </c>
      <c r="N19" s="83">
        <v>950</v>
      </c>
      <c r="O19" s="82">
        <v>1052</v>
      </c>
      <c r="P19" s="15">
        <f t="shared" si="1"/>
        <v>0</v>
      </c>
      <c r="Q19" s="14"/>
    </row>
    <row r="20" spans="1:17" ht="15.95" customHeight="1" x14ac:dyDescent="0.3">
      <c r="A20" s="21">
        <v>10</v>
      </c>
      <c r="B20" s="20"/>
      <c r="C20" s="12"/>
      <c r="D20" s="12"/>
      <c r="E20" s="12"/>
      <c r="F20" s="12"/>
      <c r="G20" s="12"/>
      <c r="H20" s="12"/>
      <c r="I20" s="12"/>
      <c r="J20" s="12"/>
      <c r="K20" s="19">
        <v>1001</v>
      </c>
      <c r="L20" s="18"/>
      <c r="M20" s="78">
        <f t="shared" si="0"/>
        <v>0</v>
      </c>
      <c r="N20" s="83">
        <v>950</v>
      </c>
      <c r="O20" s="82">
        <v>1052</v>
      </c>
      <c r="P20" s="15">
        <f t="shared" si="1"/>
        <v>0</v>
      </c>
      <c r="Q20" s="14"/>
    </row>
  </sheetData>
  <phoneticPr fontId="21"/>
  <pageMargins left="0.78700000000000003" right="0.78700000000000003" top="0.98399999999999999" bottom="0.98399999999999999" header="0.51200000000000001" footer="0.51200000000000001"/>
  <pageSetup paperSize="9" orientation="portrait"/>
  <headerFooter alignWithMargins="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C48C8-8A73-44D6-A989-959A4CA1DBC9}">
  <sheetPr codeName="Sheet27"/>
  <dimension ref="A1:Q20"/>
  <sheetViews>
    <sheetView zoomScale="70" zoomScaleNormal="70" workbookViewId="0">
      <selection activeCell="L8" sqref="L8"/>
    </sheetView>
  </sheetViews>
  <sheetFormatPr defaultColWidth="9" defaultRowHeight="13.5" x14ac:dyDescent="0.15"/>
  <cols>
    <col min="1" max="1" width="3.75" style="11" customWidth="1"/>
    <col min="2" max="2" width="10.125" style="11" customWidth="1"/>
    <col min="3" max="3" width="10.5" style="11" customWidth="1"/>
    <col min="4" max="4" width="9.875" style="11" customWidth="1"/>
    <col min="5" max="5" width="9.5" style="11" customWidth="1"/>
    <col min="6" max="6" width="9.875" style="11" customWidth="1"/>
    <col min="7" max="7" width="8.75" style="11" customWidth="1"/>
    <col min="8" max="8" width="10.625" style="11" customWidth="1"/>
    <col min="9" max="9" width="10.25" style="11" customWidth="1"/>
    <col min="10" max="10" width="9.375" style="11" customWidth="1"/>
    <col min="11" max="11" width="7.5" style="39" customWidth="1"/>
    <col min="12" max="12" width="9.75" style="39" customWidth="1"/>
    <col min="13" max="13" width="7.875" style="39" customWidth="1"/>
    <col min="14" max="15" width="2.625" style="39" customWidth="1"/>
    <col min="16" max="16" width="10.125" style="11" customWidth="1"/>
    <col min="17" max="16384" width="9" style="11"/>
  </cols>
  <sheetData>
    <row r="1" spans="1:17" ht="20.100000000000001" customHeight="1" x14ac:dyDescent="0.3">
      <c r="C1" s="11">
        <f>204-23</f>
        <v>181</v>
      </c>
      <c r="F1" s="32" t="s">
        <v>22</v>
      </c>
    </row>
    <row r="2" spans="1:17" ht="16.5" x14ac:dyDescent="0.25">
      <c r="A2" s="31" t="s">
        <v>24</v>
      </c>
      <c r="B2" s="27" t="s">
        <v>25</v>
      </c>
      <c r="C2" s="27" t="s">
        <v>26</v>
      </c>
      <c r="D2" s="29" t="s">
        <v>27</v>
      </c>
      <c r="E2" s="30" t="s">
        <v>37</v>
      </c>
      <c r="F2" s="27" t="s">
        <v>28</v>
      </c>
      <c r="G2" s="28" t="s">
        <v>29</v>
      </c>
      <c r="H2" s="27" t="s">
        <v>30</v>
      </c>
      <c r="I2" s="27" t="s">
        <v>31</v>
      </c>
      <c r="J2" s="26" t="s">
        <v>32</v>
      </c>
      <c r="K2" s="25" t="s">
        <v>0</v>
      </c>
      <c r="L2" s="24" t="s">
        <v>76</v>
      </c>
      <c r="M2" s="23" t="s">
        <v>33</v>
      </c>
      <c r="N2" s="17" t="s">
        <v>34</v>
      </c>
      <c r="O2" s="16" t="s">
        <v>35</v>
      </c>
      <c r="P2" s="13" t="s">
        <v>120</v>
      </c>
    </row>
    <row r="3" spans="1:17" ht="15.95" customHeight="1" x14ac:dyDescent="0.25">
      <c r="A3" s="21">
        <v>5</v>
      </c>
      <c r="B3" s="258">
        <v>228.22222222222223</v>
      </c>
      <c r="C3" s="258">
        <v>227.91549295774647</v>
      </c>
      <c r="D3" s="257">
        <v>222.28125</v>
      </c>
      <c r="E3" s="267"/>
      <c r="F3" s="258">
        <v>227.375</v>
      </c>
      <c r="G3" s="258"/>
      <c r="H3" s="258">
        <v>231.2</v>
      </c>
      <c r="I3" s="130"/>
      <c r="J3" s="130"/>
      <c r="K3" s="19">
        <v>227</v>
      </c>
      <c r="L3" s="18">
        <f>AVERAGE(B3:J3)</f>
        <v>227.39879303599372</v>
      </c>
      <c r="M3" s="18">
        <f t="shared" ref="M3:M20" si="0">MAX(B3:J3)-MIN(B3:J3)</f>
        <v>8.9187499999999886</v>
      </c>
      <c r="N3" s="83">
        <v>204</v>
      </c>
      <c r="O3" s="82">
        <v>250</v>
      </c>
      <c r="P3" s="15">
        <f>L3/L3*100</f>
        <v>100</v>
      </c>
    </row>
    <row r="4" spans="1:17" ht="15.95" customHeight="1" x14ac:dyDescent="0.25">
      <c r="A4" s="21">
        <v>6</v>
      </c>
      <c r="B4" s="258">
        <v>225.66666666666666</v>
      </c>
      <c r="C4" s="258">
        <v>227.46375000000003</v>
      </c>
      <c r="D4" s="257">
        <v>222.53125</v>
      </c>
      <c r="E4" s="267"/>
      <c r="F4" s="258">
        <v>230.56733333333332</v>
      </c>
      <c r="G4" s="258"/>
      <c r="H4" s="258">
        <v>223.6</v>
      </c>
      <c r="I4" s="258">
        <v>220.6</v>
      </c>
      <c r="J4" s="258"/>
      <c r="K4" s="19">
        <v>227</v>
      </c>
      <c r="L4" s="18">
        <f>AVERAGE(B4:J4)</f>
        <v>225.07149999999999</v>
      </c>
      <c r="M4" s="18">
        <f t="shared" si="0"/>
        <v>9.9673333333333289</v>
      </c>
      <c r="N4" s="83">
        <v>204</v>
      </c>
      <c r="O4" s="82">
        <v>250</v>
      </c>
      <c r="P4" s="15">
        <f>L4/L$3*100</f>
        <v>98.976558756129648</v>
      </c>
    </row>
    <row r="5" spans="1:17" ht="15.95" customHeight="1" x14ac:dyDescent="0.25">
      <c r="A5" s="21">
        <v>7</v>
      </c>
      <c r="B5" s="258">
        <v>227.81818181818181</v>
      </c>
      <c r="C5" s="258">
        <v>228.89583333333326</v>
      </c>
      <c r="D5" s="257">
        <v>221.935</v>
      </c>
      <c r="E5" s="267"/>
      <c r="F5" s="258">
        <v>233.16737499999999</v>
      </c>
      <c r="G5" s="258"/>
      <c r="H5" s="258">
        <v>228.4</v>
      </c>
      <c r="I5" s="258">
        <v>213.23</v>
      </c>
      <c r="J5" s="258"/>
      <c r="K5" s="19">
        <v>227</v>
      </c>
      <c r="L5" s="18">
        <f>AVERAGE(B5:J5)</f>
        <v>225.57439835858585</v>
      </c>
      <c r="M5" s="18">
        <f t="shared" si="0"/>
        <v>19.937375000000003</v>
      </c>
      <c r="N5" s="83">
        <v>204</v>
      </c>
      <c r="O5" s="82">
        <v>250</v>
      </c>
      <c r="P5" s="15">
        <f>L5/L$3*100</f>
        <v>99.197711362909885</v>
      </c>
    </row>
    <row r="6" spans="1:17" ht="15.95" customHeight="1" x14ac:dyDescent="0.25">
      <c r="A6" s="21">
        <v>8</v>
      </c>
      <c r="B6" s="258">
        <v>230.55</v>
      </c>
      <c r="C6" s="258">
        <v>228.74942528735633</v>
      </c>
      <c r="D6" s="257">
        <v>222.494117647059</v>
      </c>
      <c r="E6" s="278"/>
      <c r="F6" s="258">
        <v>227.79095833333335</v>
      </c>
      <c r="G6" s="258"/>
      <c r="H6" s="258">
        <v>228.9</v>
      </c>
      <c r="I6" s="258">
        <v>210.16</v>
      </c>
      <c r="J6" s="258"/>
      <c r="K6" s="19">
        <v>227</v>
      </c>
      <c r="L6" s="18">
        <f>AVERAGE(B6:J6)</f>
        <v>224.7740835446248</v>
      </c>
      <c r="M6" s="18">
        <f t="shared" si="0"/>
        <v>20.390000000000015</v>
      </c>
      <c r="N6" s="83">
        <v>204</v>
      </c>
      <c r="O6" s="82">
        <v>250</v>
      </c>
      <c r="P6" s="15">
        <f t="shared" ref="P6:P20" si="1">L6/L$3*100</f>
        <v>98.845768063969686</v>
      </c>
    </row>
    <row r="7" spans="1:17" ht="15.95" customHeight="1" x14ac:dyDescent="0.25">
      <c r="A7" s="21">
        <v>9</v>
      </c>
      <c r="B7" s="258">
        <v>227.15</v>
      </c>
      <c r="C7" s="258">
        <v>227.14999999999998</v>
      </c>
      <c r="D7" s="257">
        <v>224.57500000000002</v>
      </c>
      <c r="E7" s="267"/>
      <c r="F7" s="258">
        <v>229.13765217391304</v>
      </c>
      <c r="G7" s="258"/>
      <c r="H7" s="258">
        <v>229.3</v>
      </c>
      <c r="I7" s="258">
        <v>208.54</v>
      </c>
      <c r="J7" s="258"/>
      <c r="K7" s="19">
        <v>227</v>
      </c>
      <c r="L7" s="18">
        <f>AVERAGE(B7:J7)</f>
        <v>224.30877536231881</v>
      </c>
      <c r="M7" s="18">
        <f t="shared" si="0"/>
        <v>20.760000000000019</v>
      </c>
      <c r="N7" s="83">
        <v>204</v>
      </c>
      <c r="O7" s="82">
        <v>250</v>
      </c>
      <c r="P7" s="15">
        <f t="shared" si="1"/>
        <v>98.641145965455578</v>
      </c>
    </row>
    <row r="8" spans="1:17" ht="15.95" customHeight="1" x14ac:dyDescent="0.25">
      <c r="A8" s="21">
        <v>10</v>
      </c>
      <c r="B8" s="130"/>
      <c r="C8" s="130"/>
      <c r="D8" s="133"/>
      <c r="E8" s="137"/>
      <c r="F8" s="130"/>
      <c r="G8" s="130"/>
      <c r="H8" s="130"/>
      <c r="I8" s="130"/>
      <c r="J8" s="130"/>
      <c r="K8" s="19">
        <v>227</v>
      </c>
      <c r="L8" s="18"/>
      <c r="M8" s="18">
        <f t="shared" si="0"/>
        <v>0</v>
      </c>
      <c r="N8" s="83">
        <v>204</v>
      </c>
      <c r="O8" s="82">
        <v>250</v>
      </c>
      <c r="P8" s="15">
        <f t="shared" si="1"/>
        <v>0</v>
      </c>
    </row>
    <row r="9" spans="1:17" ht="15.95" customHeight="1" x14ac:dyDescent="0.25">
      <c r="A9" s="21">
        <v>11</v>
      </c>
      <c r="B9" s="22"/>
      <c r="C9" s="22"/>
      <c r="D9" s="18"/>
      <c r="E9" s="85"/>
      <c r="F9" s="22"/>
      <c r="G9" s="22"/>
      <c r="H9" s="22"/>
      <c r="I9" s="22"/>
      <c r="J9" s="22"/>
      <c r="K9" s="19">
        <v>227</v>
      </c>
      <c r="L9" s="18"/>
      <c r="M9" s="18">
        <f t="shared" si="0"/>
        <v>0</v>
      </c>
      <c r="N9" s="83">
        <v>204</v>
      </c>
      <c r="O9" s="82">
        <v>250</v>
      </c>
      <c r="P9" s="15">
        <f t="shared" si="1"/>
        <v>0</v>
      </c>
    </row>
    <row r="10" spans="1:17" ht="15.95" customHeight="1" x14ac:dyDescent="0.25">
      <c r="A10" s="21">
        <v>12</v>
      </c>
      <c r="B10" s="22"/>
      <c r="C10" s="22"/>
      <c r="D10" s="18"/>
      <c r="E10" s="85"/>
      <c r="F10" s="22"/>
      <c r="G10" s="22"/>
      <c r="H10" s="22"/>
      <c r="I10" s="22"/>
      <c r="J10" s="22"/>
      <c r="K10" s="19">
        <v>227</v>
      </c>
      <c r="L10" s="18"/>
      <c r="M10" s="18">
        <f t="shared" si="0"/>
        <v>0</v>
      </c>
      <c r="N10" s="83">
        <v>204</v>
      </c>
      <c r="O10" s="82">
        <v>250</v>
      </c>
      <c r="P10" s="15">
        <f t="shared" si="1"/>
        <v>0</v>
      </c>
    </row>
    <row r="11" spans="1:17" ht="15.95" customHeight="1" x14ac:dyDescent="0.25">
      <c r="A11" s="21">
        <v>1</v>
      </c>
      <c r="B11" s="22"/>
      <c r="C11" s="22"/>
      <c r="D11" s="18"/>
      <c r="E11" s="85"/>
      <c r="F11" s="22"/>
      <c r="G11" s="22"/>
      <c r="H11" s="22"/>
      <c r="I11" s="22"/>
      <c r="J11" s="22"/>
      <c r="K11" s="19">
        <v>227</v>
      </c>
      <c r="L11" s="18"/>
      <c r="M11" s="18">
        <f t="shared" si="0"/>
        <v>0</v>
      </c>
      <c r="N11" s="83">
        <v>204</v>
      </c>
      <c r="O11" s="82">
        <v>250</v>
      </c>
      <c r="P11" s="15">
        <f t="shared" si="1"/>
        <v>0</v>
      </c>
    </row>
    <row r="12" spans="1:17" ht="15.95" customHeight="1" x14ac:dyDescent="0.25">
      <c r="A12" s="21">
        <v>2</v>
      </c>
      <c r="B12" s="22"/>
      <c r="C12" s="22"/>
      <c r="D12" s="18"/>
      <c r="E12" s="85"/>
      <c r="F12" s="22"/>
      <c r="G12" s="22"/>
      <c r="H12" s="22"/>
      <c r="I12" s="22"/>
      <c r="J12" s="22"/>
      <c r="K12" s="19">
        <v>227</v>
      </c>
      <c r="L12" s="18"/>
      <c r="M12" s="18">
        <f t="shared" si="0"/>
        <v>0</v>
      </c>
      <c r="N12" s="83">
        <v>204</v>
      </c>
      <c r="O12" s="82">
        <v>250</v>
      </c>
      <c r="P12" s="15">
        <f t="shared" si="1"/>
        <v>0</v>
      </c>
    </row>
    <row r="13" spans="1:17" ht="15.95" customHeight="1" x14ac:dyDescent="0.25">
      <c r="A13" s="21">
        <v>3</v>
      </c>
      <c r="B13" s="22"/>
      <c r="C13" s="22"/>
      <c r="D13" s="18"/>
      <c r="E13" s="85"/>
      <c r="F13" s="22"/>
      <c r="G13" s="22"/>
      <c r="H13" s="22"/>
      <c r="I13" s="22"/>
      <c r="J13" s="22"/>
      <c r="K13" s="19">
        <v>227</v>
      </c>
      <c r="L13" s="18"/>
      <c r="M13" s="18">
        <f t="shared" si="0"/>
        <v>0</v>
      </c>
      <c r="N13" s="83">
        <v>204</v>
      </c>
      <c r="O13" s="82">
        <v>250</v>
      </c>
      <c r="P13" s="15">
        <f t="shared" si="1"/>
        <v>0</v>
      </c>
    </row>
    <row r="14" spans="1:17" ht="15.95" customHeight="1" x14ac:dyDescent="0.25">
      <c r="A14" s="21">
        <v>4</v>
      </c>
      <c r="B14" s="22"/>
      <c r="C14" s="22"/>
      <c r="D14" s="18"/>
      <c r="E14" s="85"/>
      <c r="F14" s="20"/>
      <c r="G14" s="22"/>
      <c r="H14" s="22"/>
      <c r="I14" s="22"/>
      <c r="J14" s="22"/>
      <c r="K14" s="19">
        <v>227</v>
      </c>
      <c r="L14" s="18"/>
      <c r="M14" s="18">
        <f t="shared" si="0"/>
        <v>0</v>
      </c>
      <c r="N14" s="83">
        <v>204</v>
      </c>
      <c r="O14" s="82">
        <v>250</v>
      </c>
      <c r="P14" s="15">
        <f t="shared" si="1"/>
        <v>0</v>
      </c>
    </row>
    <row r="15" spans="1:17" ht="15.95" customHeight="1" x14ac:dyDescent="0.25">
      <c r="A15" s="21">
        <v>5</v>
      </c>
      <c r="B15" s="22"/>
      <c r="C15" s="22"/>
      <c r="D15" s="18"/>
      <c r="E15" s="85"/>
      <c r="F15" s="22"/>
      <c r="G15" s="22"/>
      <c r="H15" s="22"/>
      <c r="I15" s="22"/>
      <c r="J15" s="22"/>
      <c r="K15" s="19">
        <v>227</v>
      </c>
      <c r="L15" s="18"/>
      <c r="M15" s="18">
        <f t="shared" si="0"/>
        <v>0</v>
      </c>
      <c r="N15" s="83">
        <v>204</v>
      </c>
      <c r="O15" s="82">
        <v>250</v>
      </c>
      <c r="P15" s="15">
        <f t="shared" si="1"/>
        <v>0</v>
      </c>
      <c r="Q15" s="14"/>
    </row>
    <row r="16" spans="1:17" ht="15.95" customHeight="1" x14ac:dyDescent="0.25">
      <c r="A16" s="21">
        <v>6</v>
      </c>
      <c r="B16" s="22"/>
      <c r="C16" s="22"/>
      <c r="D16" s="18"/>
      <c r="E16" s="85"/>
      <c r="F16" s="22"/>
      <c r="G16" s="22"/>
      <c r="H16" s="22"/>
      <c r="I16" s="22"/>
      <c r="J16" s="22"/>
      <c r="K16" s="19">
        <v>227</v>
      </c>
      <c r="L16" s="18"/>
      <c r="M16" s="18">
        <f t="shared" si="0"/>
        <v>0</v>
      </c>
      <c r="N16" s="83">
        <v>204</v>
      </c>
      <c r="O16" s="82">
        <v>250</v>
      </c>
      <c r="P16" s="15">
        <f t="shared" si="1"/>
        <v>0</v>
      </c>
      <c r="Q16" s="14"/>
    </row>
    <row r="17" spans="1:17" ht="15.95" customHeight="1" x14ac:dyDescent="0.25">
      <c r="A17" s="21">
        <v>7</v>
      </c>
      <c r="B17" s="22"/>
      <c r="C17" s="22"/>
      <c r="D17" s="18"/>
      <c r="E17" s="85"/>
      <c r="F17" s="22"/>
      <c r="G17" s="22"/>
      <c r="H17" s="22"/>
      <c r="I17" s="22"/>
      <c r="J17" s="22"/>
      <c r="K17" s="19">
        <v>227</v>
      </c>
      <c r="L17" s="18"/>
      <c r="M17" s="18">
        <f t="shared" si="0"/>
        <v>0</v>
      </c>
      <c r="N17" s="83">
        <v>204</v>
      </c>
      <c r="O17" s="82">
        <v>250</v>
      </c>
      <c r="P17" s="15">
        <f t="shared" si="1"/>
        <v>0</v>
      </c>
      <c r="Q17" s="14"/>
    </row>
    <row r="18" spans="1:17" ht="15.95" customHeight="1" x14ac:dyDescent="0.25">
      <c r="A18" s="21">
        <v>8</v>
      </c>
      <c r="B18" s="20"/>
      <c r="C18" s="20"/>
      <c r="D18" s="20"/>
      <c r="E18" s="20"/>
      <c r="F18" s="20"/>
      <c r="G18" s="20"/>
      <c r="H18" s="20"/>
      <c r="I18" s="20"/>
      <c r="J18" s="20"/>
      <c r="K18" s="19">
        <v>227</v>
      </c>
      <c r="L18" s="18"/>
      <c r="M18" s="18">
        <f t="shared" si="0"/>
        <v>0</v>
      </c>
      <c r="N18" s="83">
        <v>204</v>
      </c>
      <c r="O18" s="82">
        <v>250</v>
      </c>
      <c r="P18" s="15">
        <f t="shared" si="1"/>
        <v>0</v>
      </c>
      <c r="Q18" s="14"/>
    </row>
    <row r="19" spans="1:17" ht="15.95" customHeight="1" x14ac:dyDescent="0.25">
      <c r="A19" s="21">
        <v>9</v>
      </c>
      <c r="B19" s="20"/>
      <c r="C19" s="20"/>
      <c r="D19" s="20"/>
      <c r="E19" s="20"/>
      <c r="F19" s="20"/>
      <c r="G19" s="20"/>
      <c r="H19" s="20"/>
      <c r="I19" s="20"/>
      <c r="J19" s="20"/>
      <c r="K19" s="19">
        <v>227</v>
      </c>
      <c r="L19" s="18"/>
      <c r="M19" s="18">
        <f t="shared" si="0"/>
        <v>0</v>
      </c>
      <c r="N19" s="83">
        <v>204</v>
      </c>
      <c r="O19" s="82">
        <v>250</v>
      </c>
      <c r="P19" s="15">
        <f t="shared" si="1"/>
        <v>0</v>
      </c>
      <c r="Q19" s="14"/>
    </row>
    <row r="20" spans="1:17" ht="15.95" customHeight="1" x14ac:dyDescent="0.25">
      <c r="A20" s="21">
        <v>10</v>
      </c>
      <c r="B20" s="20"/>
      <c r="C20" s="12"/>
      <c r="D20" s="12"/>
      <c r="E20" s="12"/>
      <c r="F20" s="12"/>
      <c r="G20" s="12"/>
      <c r="H20" s="12"/>
      <c r="I20" s="12"/>
      <c r="J20" s="12"/>
      <c r="K20" s="19">
        <v>227</v>
      </c>
      <c r="L20" s="18"/>
      <c r="M20" s="18">
        <f t="shared" si="0"/>
        <v>0</v>
      </c>
      <c r="N20" s="83">
        <v>204</v>
      </c>
      <c r="O20" s="82">
        <v>250</v>
      </c>
      <c r="P20" s="15">
        <f t="shared" si="1"/>
        <v>0</v>
      </c>
      <c r="Q20" s="14"/>
    </row>
  </sheetData>
  <phoneticPr fontId="21"/>
  <pageMargins left="0.78700000000000003" right="0.78700000000000003" top="0.98399999999999999" bottom="0.98399999999999999" header="0.51200000000000001" footer="0.51200000000000001"/>
  <pageSetup paperSize="9" orientation="portrait"/>
  <headerFooter alignWithMargins="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7508F-31A7-4C59-B320-C26285EC3A2E}">
  <sheetPr codeName="Sheet28"/>
  <dimension ref="A1:Q21"/>
  <sheetViews>
    <sheetView zoomScale="70" zoomScaleNormal="70" workbookViewId="0">
      <selection activeCell="L8" sqref="L8"/>
    </sheetView>
  </sheetViews>
  <sheetFormatPr defaultColWidth="9" defaultRowHeight="13.5" x14ac:dyDescent="0.15"/>
  <cols>
    <col min="1" max="1" width="3.75" style="11" customWidth="1"/>
    <col min="2" max="2" width="8.5" style="11" customWidth="1"/>
    <col min="3" max="3" width="9" style="11"/>
    <col min="4" max="7" width="8.75" style="11" customWidth="1"/>
    <col min="8" max="8" width="10.625" style="11" customWidth="1"/>
    <col min="9" max="9" width="8.625" style="11" customWidth="1"/>
    <col min="10" max="10" width="9.375" style="11" customWidth="1"/>
    <col min="11" max="11" width="7.5" style="39" customWidth="1"/>
    <col min="12" max="12" width="9.75" style="39" customWidth="1"/>
    <col min="13" max="13" width="7.875" style="39" customWidth="1"/>
    <col min="14" max="15" width="2.625" style="39" customWidth="1"/>
    <col min="16" max="16" width="10.125" style="11" customWidth="1"/>
    <col min="17" max="16384" width="9" style="11"/>
  </cols>
  <sheetData>
    <row r="1" spans="1:17" ht="20.100000000000001" customHeight="1" x14ac:dyDescent="0.3">
      <c r="F1" s="32" t="s">
        <v>23</v>
      </c>
    </row>
    <row r="2" spans="1:17" ht="16.5" x14ac:dyDescent="0.25">
      <c r="A2" s="31" t="s">
        <v>24</v>
      </c>
      <c r="B2" s="27" t="s">
        <v>25</v>
      </c>
      <c r="C2" s="27" t="s">
        <v>26</v>
      </c>
      <c r="D2" s="29" t="s">
        <v>27</v>
      </c>
      <c r="E2" s="30" t="s">
        <v>37</v>
      </c>
      <c r="F2" s="27" t="s">
        <v>28</v>
      </c>
      <c r="G2" s="28" t="s">
        <v>29</v>
      </c>
      <c r="H2" s="27" t="s">
        <v>30</v>
      </c>
      <c r="I2" s="27" t="s">
        <v>31</v>
      </c>
      <c r="J2" s="26" t="s">
        <v>32</v>
      </c>
      <c r="K2" s="25" t="s">
        <v>0</v>
      </c>
      <c r="L2" s="24" t="s">
        <v>76</v>
      </c>
      <c r="M2" s="23" t="s">
        <v>33</v>
      </c>
      <c r="N2" s="17" t="s">
        <v>34</v>
      </c>
      <c r="O2" s="16" t="s">
        <v>35</v>
      </c>
      <c r="P2" s="13" t="s">
        <v>120</v>
      </c>
    </row>
    <row r="3" spans="1:17" ht="15.95" customHeight="1" x14ac:dyDescent="0.25">
      <c r="A3" s="21">
        <v>5</v>
      </c>
      <c r="B3" s="258">
        <v>83.277777777777771</v>
      </c>
      <c r="C3" s="258">
        <v>82.571014492753619</v>
      </c>
      <c r="D3" s="257">
        <v>86.369230769230796</v>
      </c>
      <c r="E3" s="267"/>
      <c r="F3" s="258">
        <v>82.125</v>
      </c>
      <c r="G3" s="258"/>
      <c r="H3" s="258">
        <v>82.3</v>
      </c>
      <c r="I3" s="130"/>
      <c r="J3" s="130"/>
      <c r="K3" s="19">
        <v>83</v>
      </c>
      <c r="L3" s="18">
        <f>AVERAGE(B3:J3)</f>
        <v>83.328604607952443</v>
      </c>
      <c r="M3" s="18">
        <f>MAX(B3:J3)-MIN(B3:J3)</f>
        <v>4.2442307692307963</v>
      </c>
      <c r="N3" s="83">
        <v>74</v>
      </c>
      <c r="O3" s="82">
        <v>92</v>
      </c>
      <c r="P3" s="15">
        <f>L3/L3*100</f>
        <v>100</v>
      </c>
    </row>
    <row r="4" spans="1:17" ht="15.95" customHeight="1" x14ac:dyDescent="0.25">
      <c r="A4" s="21">
        <v>6</v>
      </c>
      <c r="B4" s="258">
        <v>82.61904761904762</v>
      </c>
      <c r="C4" s="258">
        <v>85.933333333333309</v>
      </c>
      <c r="D4" s="257">
        <v>83.129411764705878</v>
      </c>
      <c r="E4" s="267"/>
      <c r="F4" s="258">
        <v>82.011083333333332</v>
      </c>
      <c r="G4" s="258"/>
      <c r="H4" s="258">
        <v>82.6</v>
      </c>
      <c r="I4" s="258">
        <v>81.400000000000006</v>
      </c>
      <c r="J4" s="258"/>
      <c r="K4" s="19">
        <v>83</v>
      </c>
      <c r="L4" s="18">
        <f>AVERAGE(B4:J4)</f>
        <v>82.948812675070016</v>
      </c>
      <c r="M4" s="18">
        <f t="shared" ref="M4:M20" si="0">MAX(B4:J4)-MIN(B4:J4)</f>
        <v>4.533333333333303</v>
      </c>
      <c r="N4" s="83">
        <v>74</v>
      </c>
      <c r="O4" s="82">
        <v>92</v>
      </c>
      <c r="P4" s="15">
        <f>L4/L$3*100</f>
        <v>99.544223817656274</v>
      </c>
    </row>
    <row r="5" spans="1:17" ht="15.95" customHeight="1" x14ac:dyDescent="0.25">
      <c r="A5" s="21">
        <v>7</v>
      </c>
      <c r="B5" s="258">
        <v>83</v>
      </c>
      <c r="C5" s="258">
        <v>84.450000000000031</v>
      </c>
      <c r="D5" s="257">
        <v>81.45</v>
      </c>
      <c r="E5" s="267"/>
      <c r="F5" s="258">
        <v>80.748583333333343</v>
      </c>
      <c r="G5" s="258"/>
      <c r="H5" s="258">
        <v>80.900000000000006</v>
      </c>
      <c r="I5" s="258">
        <v>80.400000000000006</v>
      </c>
      <c r="J5" s="258"/>
      <c r="K5" s="19">
        <v>83</v>
      </c>
      <c r="L5" s="18">
        <f>AVERAGE(B5:J5)</f>
        <v>81.824763888888882</v>
      </c>
      <c r="M5" s="18">
        <f t="shared" si="0"/>
        <v>4.0500000000000256</v>
      </c>
      <c r="N5" s="83">
        <v>74</v>
      </c>
      <c r="O5" s="82">
        <v>92</v>
      </c>
      <c r="P5" s="15">
        <f>L5/L$3*100</f>
        <v>98.195288729315834</v>
      </c>
    </row>
    <row r="6" spans="1:17" ht="15.95" customHeight="1" x14ac:dyDescent="0.25">
      <c r="A6" s="21">
        <v>8</v>
      </c>
      <c r="B6" s="258">
        <v>82.2</v>
      </c>
      <c r="C6" s="258">
        <v>84.925609756097543</v>
      </c>
      <c r="D6" s="257">
        <v>82.09</v>
      </c>
      <c r="E6" s="278"/>
      <c r="F6" s="258">
        <v>80.780541666666679</v>
      </c>
      <c r="G6" s="258"/>
      <c r="H6" s="258">
        <v>82.7</v>
      </c>
      <c r="I6" s="258">
        <v>79.900000000000006</v>
      </c>
      <c r="J6" s="130"/>
      <c r="K6" s="19">
        <v>83</v>
      </c>
      <c r="L6" s="18">
        <f>AVERAGE(B6:J6)</f>
        <v>82.099358570460709</v>
      </c>
      <c r="M6" s="18">
        <f>MAX(B6:J6)-MIN(B6:J6)</f>
        <v>5.0256097560975377</v>
      </c>
      <c r="N6" s="83">
        <v>74</v>
      </c>
      <c r="O6" s="82">
        <v>92</v>
      </c>
      <c r="P6" s="15">
        <f t="shared" ref="P6:P20" si="1">L6/L$3*100</f>
        <v>98.524821046416008</v>
      </c>
    </row>
    <row r="7" spans="1:17" ht="15.95" customHeight="1" x14ac:dyDescent="0.25">
      <c r="A7" s="21">
        <v>9</v>
      </c>
      <c r="B7" s="258">
        <v>82.65</v>
      </c>
      <c r="C7" s="258">
        <v>84.98433734939762</v>
      </c>
      <c r="D7" s="257">
        <v>81.218749999999986</v>
      </c>
      <c r="E7" s="267"/>
      <c r="F7" s="258">
        <v>81.486913043478268</v>
      </c>
      <c r="G7" s="258"/>
      <c r="H7" s="258">
        <v>85.3</v>
      </c>
      <c r="I7" s="258">
        <v>84.38</v>
      </c>
      <c r="J7" s="258"/>
      <c r="K7" s="19">
        <v>83</v>
      </c>
      <c r="L7" s="18">
        <f>AVERAGE(B7:J7)</f>
        <v>83.336666732145986</v>
      </c>
      <c r="M7" s="18">
        <f t="shared" si="0"/>
        <v>4.0812500000000114</v>
      </c>
      <c r="N7" s="83">
        <v>74</v>
      </c>
      <c r="O7" s="82">
        <v>92</v>
      </c>
      <c r="P7" s="15">
        <f t="shared" si="1"/>
        <v>100.00967509804283</v>
      </c>
    </row>
    <row r="8" spans="1:17" ht="15.95" customHeight="1" x14ac:dyDescent="0.25">
      <c r="A8" s="21">
        <v>10</v>
      </c>
      <c r="B8" s="130"/>
      <c r="C8" s="130"/>
      <c r="D8" s="133"/>
      <c r="E8" s="137"/>
      <c r="F8" s="130"/>
      <c r="G8" s="130"/>
      <c r="H8" s="130"/>
      <c r="I8" s="130"/>
      <c r="J8" s="130"/>
      <c r="K8" s="19">
        <v>83</v>
      </c>
      <c r="L8" s="18"/>
      <c r="M8" s="18">
        <f t="shared" si="0"/>
        <v>0</v>
      </c>
      <c r="N8" s="83">
        <v>74</v>
      </c>
      <c r="O8" s="82">
        <v>92</v>
      </c>
      <c r="P8" s="15">
        <f t="shared" si="1"/>
        <v>0</v>
      </c>
    </row>
    <row r="9" spans="1:17" ht="15.95" customHeight="1" x14ac:dyDescent="0.25">
      <c r="A9" s="21">
        <v>11</v>
      </c>
      <c r="B9" s="22"/>
      <c r="C9" s="22"/>
      <c r="D9" s="18"/>
      <c r="E9" s="85"/>
      <c r="F9" s="22"/>
      <c r="G9" s="22"/>
      <c r="H9" s="22"/>
      <c r="I9" s="22"/>
      <c r="J9" s="22"/>
      <c r="K9" s="19">
        <v>83</v>
      </c>
      <c r="L9" s="18"/>
      <c r="M9" s="18">
        <f t="shared" si="0"/>
        <v>0</v>
      </c>
      <c r="N9" s="83">
        <v>74</v>
      </c>
      <c r="O9" s="82">
        <v>92</v>
      </c>
      <c r="P9" s="15">
        <f t="shared" si="1"/>
        <v>0</v>
      </c>
    </row>
    <row r="10" spans="1:17" ht="15.95" customHeight="1" x14ac:dyDescent="0.25">
      <c r="A10" s="21">
        <v>12</v>
      </c>
      <c r="B10" s="22"/>
      <c r="C10" s="22"/>
      <c r="D10" s="18"/>
      <c r="E10" s="85"/>
      <c r="F10" s="22"/>
      <c r="G10" s="22"/>
      <c r="H10" s="22"/>
      <c r="I10" s="22"/>
      <c r="J10" s="22"/>
      <c r="K10" s="19">
        <v>83</v>
      </c>
      <c r="L10" s="18"/>
      <c r="M10" s="18">
        <f t="shared" si="0"/>
        <v>0</v>
      </c>
      <c r="N10" s="83">
        <v>74</v>
      </c>
      <c r="O10" s="82">
        <v>92</v>
      </c>
      <c r="P10" s="15">
        <f t="shared" si="1"/>
        <v>0</v>
      </c>
    </row>
    <row r="11" spans="1:17" ht="15.95" customHeight="1" x14ac:dyDescent="0.25">
      <c r="A11" s="21">
        <v>1</v>
      </c>
      <c r="B11" s="22"/>
      <c r="C11" s="22"/>
      <c r="D11" s="18"/>
      <c r="E11" s="85"/>
      <c r="F11" s="22"/>
      <c r="G11" s="22"/>
      <c r="H11" s="22"/>
      <c r="I11" s="22"/>
      <c r="J11" s="22"/>
      <c r="K11" s="19">
        <v>83</v>
      </c>
      <c r="L11" s="18"/>
      <c r="M11" s="18">
        <f t="shared" si="0"/>
        <v>0</v>
      </c>
      <c r="N11" s="83">
        <v>74</v>
      </c>
      <c r="O11" s="82">
        <v>92</v>
      </c>
      <c r="P11" s="15">
        <f t="shared" si="1"/>
        <v>0</v>
      </c>
    </row>
    <row r="12" spans="1:17" ht="15.95" customHeight="1" x14ac:dyDescent="0.25">
      <c r="A12" s="21">
        <v>2</v>
      </c>
      <c r="B12" s="22"/>
      <c r="C12" s="22"/>
      <c r="D12" s="18"/>
      <c r="E12" s="85"/>
      <c r="F12" s="22"/>
      <c r="G12" s="22"/>
      <c r="H12" s="22"/>
      <c r="I12" s="22"/>
      <c r="J12" s="22"/>
      <c r="K12" s="19">
        <v>83</v>
      </c>
      <c r="L12" s="18"/>
      <c r="M12" s="18">
        <f t="shared" si="0"/>
        <v>0</v>
      </c>
      <c r="N12" s="83">
        <v>74</v>
      </c>
      <c r="O12" s="82">
        <v>92</v>
      </c>
      <c r="P12" s="15">
        <f t="shared" si="1"/>
        <v>0</v>
      </c>
    </row>
    <row r="13" spans="1:17" ht="15.95" customHeight="1" x14ac:dyDescent="0.25">
      <c r="A13" s="21">
        <v>3</v>
      </c>
      <c r="B13" s="22"/>
      <c r="C13" s="22"/>
      <c r="D13" s="18"/>
      <c r="E13" s="85"/>
      <c r="F13" s="22"/>
      <c r="G13" s="22"/>
      <c r="H13" s="22"/>
      <c r="I13" s="22"/>
      <c r="J13" s="22"/>
      <c r="K13" s="19">
        <v>83</v>
      </c>
      <c r="L13" s="18"/>
      <c r="M13" s="18">
        <f t="shared" si="0"/>
        <v>0</v>
      </c>
      <c r="N13" s="83">
        <v>74</v>
      </c>
      <c r="O13" s="82">
        <v>92</v>
      </c>
      <c r="P13" s="15">
        <f t="shared" si="1"/>
        <v>0</v>
      </c>
    </row>
    <row r="14" spans="1:17" ht="15.95" customHeight="1" x14ac:dyDescent="0.25">
      <c r="A14" s="21">
        <v>4</v>
      </c>
      <c r="B14" s="22"/>
      <c r="C14" s="22"/>
      <c r="D14" s="18"/>
      <c r="E14" s="85"/>
      <c r="F14" s="20"/>
      <c r="G14" s="22"/>
      <c r="H14" s="22"/>
      <c r="I14" s="22"/>
      <c r="J14" s="22"/>
      <c r="K14" s="19">
        <v>83</v>
      </c>
      <c r="L14" s="18"/>
      <c r="M14" s="18">
        <f t="shared" si="0"/>
        <v>0</v>
      </c>
      <c r="N14" s="83">
        <v>74</v>
      </c>
      <c r="O14" s="82">
        <v>92</v>
      </c>
      <c r="P14" s="15">
        <f t="shared" si="1"/>
        <v>0</v>
      </c>
    </row>
    <row r="15" spans="1:17" ht="15.95" customHeight="1" x14ac:dyDescent="0.25">
      <c r="A15" s="21">
        <v>5</v>
      </c>
      <c r="B15" s="22"/>
      <c r="C15" s="22"/>
      <c r="D15" s="18"/>
      <c r="E15" s="85"/>
      <c r="F15" s="22"/>
      <c r="G15" s="22"/>
      <c r="H15" s="22"/>
      <c r="I15" s="22"/>
      <c r="J15" s="22"/>
      <c r="K15" s="19">
        <v>83</v>
      </c>
      <c r="L15" s="18"/>
      <c r="M15" s="18">
        <f t="shared" si="0"/>
        <v>0</v>
      </c>
      <c r="N15" s="83">
        <v>74</v>
      </c>
      <c r="O15" s="82">
        <v>92</v>
      </c>
      <c r="P15" s="15">
        <f t="shared" si="1"/>
        <v>0</v>
      </c>
      <c r="Q15" s="14"/>
    </row>
    <row r="16" spans="1:17" ht="15.95" customHeight="1" x14ac:dyDescent="0.25">
      <c r="A16" s="21">
        <v>6</v>
      </c>
      <c r="B16" s="22"/>
      <c r="C16" s="22"/>
      <c r="D16" s="18"/>
      <c r="E16" s="85"/>
      <c r="F16" s="22"/>
      <c r="G16" s="22"/>
      <c r="H16" s="22"/>
      <c r="I16" s="22"/>
      <c r="J16" s="22"/>
      <c r="K16" s="19">
        <v>83</v>
      </c>
      <c r="L16" s="18"/>
      <c r="M16" s="18">
        <f t="shared" si="0"/>
        <v>0</v>
      </c>
      <c r="N16" s="83">
        <v>74</v>
      </c>
      <c r="O16" s="82">
        <v>92</v>
      </c>
      <c r="P16" s="15">
        <f t="shared" si="1"/>
        <v>0</v>
      </c>
      <c r="Q16" s="14"/>
    </row>
    <row r="17" spans="1:17" ht="15.95" customHeight="1" x14ac:dyDescent="0.25">
      <c r="A17" s="21">
        <v>7</v>
      </c>
      <c r="B17" s="22"/>
      <c r="C17" s="22"/>
      <c r="D17" s="18"/>
      <c r="E17" s="85"/>
      <c r="F17" s="22"/>
      <c r="G17" s="22"/>
      <c r="H17" s="22"/>
      <c r="I17" s="22"/>
      <c r="J17" s="22"/>
      <c r="K17" s="19">
        <v>83</v>
      </c>
      <c r="L17" s="18"/>
      <c r="M17" s="18">
        <f t="shared" si="0"/>
        <v>0</v>
      </c>
      <c r="N17" s="83">
        <v>74</v>
      </c>
      <c r="O17" s="82">
        <v>92</v>
      </c>
      <c r="P17" s="15">
        <f t="shared" si="1"/>
        <v>0</v>
      </c>
      <c r="Q17" s="14"/>
    </row>
    <row r="18" spans="1:17" ht="15.95" customHeight="1" x14ac:dyDescent="0.25">
      <c r="A18" s="21">
        <v>8</v>
      </c>
      <c r="B18" s="20"/>
      <c r="C18" s="20"/>
      <c r="D18" s="20"/>
      <c r="E18" s="20"/>
      <c r="F18" s="20"/>
      <c r="G18" s="20"/>
      <c r="H18" s="20"/>
      <c r="I18" s="20"/>
      <c r="J18" s="20"/>
      <c r="K18" s="19">
        <v>83</v>
      </c>
      <c r="L18" s="18"/>
      <c r="M18" s="18">
        <f t="shared" si="0"/>
        <v>0</v>
      </c>
      <c r="N18" s="83">
        <v>74</v>
      </c>
      <c r="O18" s="82">
        <v>92</v>
      </c>
      <c r="P18" s="15">
        <f t="shared" si="1"/>
        <v>0</v>
      </c>
      <c r="Q18" s="14"/>
    </row>
    <row r="19" spans="1:17" ht="15.95" customHeight="1" x14ac:dyDescent="0.25">
      <c r="A19" s="21">
        <v>9</v>
      </c>
      <c r="B19" s="20"/>
      <c r="C19" s="20"/>
      <c r="D19" s="20"/>
      <c r="E19" s="20"/>
      <c r="F19" s="20"/>
      <c r="G19" s="20"/>
      <c r="H19" s="20"/>
      <c r="I19" s="20"/>
      <c r="J19" s="20"/>
      <c r="K19" s="19">
        <v>83</v>
      </c>
      <c r="L19" s="18"/>
      <c r="M19" s="18">
        <f t="shared" si="0"/>
        <v>0</v>
      </c>
      <c r="N19" s="83">
        <v>74</v>
      </c>
      <c r="O19" s="82">
        <v>92</v>
      </c>
      <c r="P19" s="15">
        <f t="shared" si="1"/>
        <v>0</v>
      </c>
      <c r="Q19" s="14"/>
    </row>
    <row r="20" spans="1:17" ht="15.95" customHeight="1" x14ac:dyDescent="0.25">
      <c r="A20" s="21">
        <v>10</v>
      </c>
      <c r="B20" s="20"/>
      <c r="C20" s="12"/>
      <c r="D20" s="12"/>
      <c r="E20" s="12"/>
      <c r="F20" s="12"/>
      <c r="G20" s="12"/>
      <c r="H20" s="12"/>
      <c r="I20" s="12"/>
      <c r="J20" s="12"/>
      <c r="K20" s="19">
        <v>83</v>
      </c>
      <c r="L20" s="18"/>
      <c r="M20" s="18">
        <f t="shared" si="0"/>
        <v>0</v>
      </c>
      <c r="N20" s="83">
        <v>74</v>
      </c>
      <c r="O20" s="82">
        <v>92</v>
      </c>
      <c r="P20" s="15">
        <f t="shared" si="1"/>
        <v>0</v>
      </c>
      <c r="Q20" s="14"/>
    </row>
    <row r="21" spans="1:17" ht="19.5" x14ac:dyDescent="0.15">
      <c r="K21" s="19">
        <v>89</v>
      </c>
    </row>
  </sheetData>
  <phoneticPr fontId="21"/>
  <pageMargins left="0.78700000000000003" right="0.78700000000000003" top="0.98399999999999999" bottom="0.98399999999999999" header="0.51200000000000001" footer="0.51200000000000001"/>
  <pageSetup paperSize="9" orientation="portrait"/>
  <headerFooter alignWithMargins="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A8691-8555-40D5-A65E-0E146693279B}">
  <sheetPr codeName="Sheet29"/>
  <dimension ref="A1:AA21"/>
  <sheetViews>
    <sheetView zoomScale="70" zoomScaleNormal="70" workbookViewId="0">
      <selection activeCell="U42" sqref="U42"/>
    </sheetView>
  </sheetViews>
  <sheetFormatPr defaultColWidth="9" defaultRowHeight="13.5" x14ac:dyDescent="0.15"/>
  <cols>
    <col min="1" max="1" width="3.75" style="11" customWidth="1"/>
    <col min="2" max="2" width="9.25" style="11" customWidth="1"/>
    <col min="3" max="3" width="9.125" style="11" customWidth="1"/>
    <col min="4" max="7" width="9.25" style="11" customWidth="1"/>
    <col min="8" max="9" width="10.625" style="11" customWidth="1"/>
    <col min="10" max="10" width="9.75" style="11" customWidth="1"/>
    <col min="11" max="11" width="10.625" style="11" customWidth="1"/>
    <col min="12" max="12" width="9.125" style="11" customWidth="1"/>
    <col min="13" max="13" width="7.875" style="11" customWidth="1"/>
    <col min="14" max="14" width="11.375" style="11" customWidth="1"/>
    <col min="15" max="15" width="9.375" style="11" customWidth="1"/>
    <col min="16" max="16" width="8.75" style="11" customWidth="1"/>
    <col min="17" max="20" width="3.5" style="39" customWidth="1"/>
    <col min="21" max="21" width="8.5" style="11" customWidth="1"/>
    <col min="22" max="22" width="9.875" style="11" customWidth="1"/>
    <col min="23" max="23" width="41.125" style="11" customWidth="1"/>
    <col min="24" max="24" width="2.125" style="11" customWidth="1"/>
    <col min="25" max="16384" width="9" style="11"/>
  </cols>
  <sheetData>
    <row r="1" spans="1:27" ht="20.100000000000001" customHeight="1" x14ac:dyDescent="0.3">
      <c r="F1" s="32" t="s">
        <v>55</v>
      </c>
    </row>
    <row r="2" spans="1:27" ht="15.95" customHeight="1" x14ac:dyDescent="0.25">
      <c r="A2" s="31" t="s">
        <v>24</v>
      </c>
      <c r="B2" s="27" t="s">
        <v>25</v>
      </c>
      <c r="C2" s="27" t="s">
        <v>26</v>
      </c>
      <c r="D2" s="29" t="s">
        <v>27</v>
      </c>
      <c r="E2" s="30" t="s">
        <v>37</v>
      </c>
      <c r="F2" s="27" t="s">
        <v>28</v>
      </c>
      <c r="G2" s="28" t="s">
        <v>29</v>
      </c>
      <c r="H2" s="27" t="s">
        <v>30</v>
      </c>
      <c r="I2" s="27" t="s">
        <v>31</v>
      </c>
      <c r="J2" s="26" t="s">
        <v>32</v>
      </c>
      <c r="K2" s="103" t="s">
        <v>74</v>
      </c>
      <c r="L2" s="104" t="s">
        <v>75</v>
      </c>
      <c r="M2" s="23" t="s">
        <v>33</v>
      </c>
      <c r="N2" s="24" t="s">
        <v>44</v>
      </c>
      <c r="O2" s="24" t="s">
        <v>45</v>
      </c>
      <c r="P2" s="102" t="s">
        <v>33</v>
      </c>
      <c r="Q2" s="46" t="s">
        <v>69</v>
      </c>
      <c r="R2" s="45" t="s">
        <v>68</v>
      </c>
      <c r="S2" s="45" t="s">
        <v>46</v>
      </c>
      <c r="T2" s="45" t="s">
        <v>47</v>
      </c>
      <c r="U2" s="13" t="s">
        <v>120</v>
      </c>
    </row>
    <row r="3" spans="1:27" ht="15.95" customHeight="1" x14ac:dyDescent="0.25">
      <c r="A3" s="21">
        <v>5</v>
      </c>
      <c r="B3" s="259">
        <v>81.277777777777771</v>
      </c>
      <c r="C3" s="259">
        <v>82.6</v>
      </c>
      <c r="D3" s="261">
        <v>81.105263157894697</v>
      </c>
      <c r="E3" s="261">
        <v>83.438000000000002</v>
      </c>
      <c r="F3" s="263">
        <v>73.105000000000004</v>
      </c>
      <c r="G3" s="263">
        <v>71.3</v>
      </c>
      <c r="H3" s="259">
        <v>82.8</v>
      </c>
      <c r="I3" s="263"/>
      <c r="J3" s="271"/>
      <c r="K3" s="44">
        <v>82</v>
      </c>
      <c r="L3" s="43">
        <f>AVERAGE(B3,C3,D3,E3,H3)</f>
        <v>82.24420818713449</v>
      </c>
      <c r="M3" s="43">
        <f>MAX(B3,C3,D3,E3,H3)-MIN(B3,C3,D3,E3,H3)</f>
        <v>2.3327368421053052</v>
      </c>
      <c r="N3" s="60">
        <v>72</v>
      </c>
      <c r="O3" s="59">
        <f>AVERAGE(F3:G3,I3:J3)</f>
        <v>72.202500000000001</v>
      </c>
      <c r="P3" s="59">
        <f>MAX(F3:G3,I3:J3)-MIN(F3:G3,I3:J3)</f>
        <v>1.8050000000000068</v>
      </c>
      <c r="Q3" s="17">
        <v>77</v>
      </c>
      <c r="R3" s="16">
        <v>87</v>
      </c>
      <c r="S3" s="16">
        <v>67</v>
      </c>
      <c r="T3" s="16">
        <v>77</v>
      </c>
      <c r="U3" s="15">
        <f>O3/O3*100</f>
        <v>100</v>
      </c>
      <c r="W3" s="273" t="s">
        <v>128</v>
      </c>
    </row>
    <row r="4" spans="1:27" ht="15.95" customHeight="1" x14ac:dyDescent="0.25">
      <c r="A4" s="21">
        <v>6</v>
      </c>
      <c r="B4" s="259">
        <v>81.428571428571431</v>
      </c>
      <c r="C4" s="259">
        <v>82.931081081081103</v>
      </c>
      <c r="D4" s="261">
        <v>80.84210526315789</v>
      </c>
      <c r="E4" s="261">
        <v>83.218000000000004</v>
      </c>
      <c r="F4" s="263">
        <v>73.190833333333345</v>
      </c>
      <c r="G4" s="263">
        <v>71.337000000000003</v>
      </c>
      <c r="H4" s="259">
        <v>82.5</v>
      </c>
      <c r="I4" s="263">
        <v>72.44</v>
      </c>
      <c r="J4" s="271">
        <v>74</v>
      </c>
      <c r="K4" s="269">
        <v>82</v>
      </c>
      <c r="L4" s="43">
        <f>AVERAGE(B4,C4,D4,E4,H4)</f>
        <v>82.183951554562086</v>
      </c>
      <c r="M4" s="43">
        <f>MAX(B4,C4,D4,E4,H4)-MIN(B4,C4,D4,E4,H4)</f>
        <v>2.3758947368421133</v>
      </c>
      <c r="N4" s="268">
        <v>72</v>
      </c>
      <c r="O4" s="59">
        <f>AVERAGE(F4,G4,I4)</f>
        <v>72.322611111111115</v>
      </c>
      <c r="P4" s="59">
        <f>MAX(F4:G4,I4)-MIN(F4:G4,I4)</f>
        <v>1.8538333333333412</v>
      </c>
      <c r="Q4" s="17">
        <v>77</v>
      </c>
      <c r="R4" s="16">
        <v>87</v>
      </c>
      <c r="S4" s="16">
        <v>67</v>
      </c>
      <c r="T4" s="16">
        <v>77</v>
      </c>
      <c r="U4" s="15">
        <f>O4/O$3*100</f>
        <v>100.16635311950573</v>
      </c>
      <c r="W4" s="273" t="s">
        <v>132</v>
      </c>
    </row>
    <row r="5" spans="1:27" ht="15.95" customHeight="1" x14ac:dyDescent="0.25">
      <c r="A5" s="21">
        <v>7</v>
      </c>
      <c r="B5" s="259">
        <v>81.272727272727266</v>
      </c>
      <c r="C5" s="259">
        <v>82.652873563218378</v>
      </c>
      <c r="D5" s="261">
        <v>81.095238095238102</v>
      </c>
      <c r="E5" s="261">
        <v>82.95</v>
      </c>
      <c r="F5" s="263">
        <v>72.83208333333333</v>
      </c>
      <c r="G5" s="263">
        <v>72.081999999999994</v>
      </c>
      <c r="H5" s="259">
        <v>81.900000000000006</v>
      </c>
      <c r="I5" s="263">
        <v>72.16</v>
      </c>
      <c r="J5" s="271">
        <v>73.666666666666671</v>
      </c>
      <c r="K5" s="269">
        <v>82</v>
      </c>
      <c r="L5" s="43">
        <f>AVERAGE(B5,C5,D5,E5,H5)</f>
        <v>81.974167786236762</v>
      </c>
      <c r="M5" s="43">
        <f>MAX(B5,C5,D5,E5,H5)-MIN(B5,C5,D5,E5,H5)</f>
        <v>1.8547619047619008</v>
      </c>
      <c r="N5" s="268">
        <v>72</v>
      </c>
      <c r="O5" s="59">
        <f>AVERAGE(F5,G5,I5)</f>
        <v>72.358027777777778</v>
      </c>
      <c r="P5" s="59">
        <f>MAX(F5:G5,I5)-MIN(F5:G5,I5)</f>
        <v>0.7500833333333361</v>
      </c>
      <c r="Q5" s="17">
        <v>77</v>
      </c>
      <c r="R5" s="16">
        <v>87</v>
      </c>
      <c r="S5" s="16">
        <v>67</v>
      </c>
      <c r="T5" s="16">
        <v>77</v>
      </c>
      <c r="U5" s="15">
        <f>O5/O$3*100</f>
        <v>100.21540497597421</v>
      </c>
      <c r="W5" s="273" t="s">
        <v>133</v>
      </c>
    </row>
    <row r="6" spans="1:27" ht="15.95" customHeight="1" x14ac:dyDescent="0.25">
      <c r="A6" s="21">
        <v>8</v>
      </c>
      <c r="B6" s="259">
        <v>81.75</v>
      </c>
      <c r="C6" s="259">
        <v>82.445454545454552</v>
      </c>
      <c r="D6" s="261">
        <v>80.5</v>
      </c>
      <c r="E6" s="277">
        <v>82.84</v>
      </c>
      <c r="F6" s="263">
        <v>72.348333333333329</v>
      </c>
      <c r="G6" s="263">
        <v>72.316000000000003</v>
      </c>
      <c r="H6" s="259">
        <v>82</v>
      </c>
      <c r="I6" s="263">
        <v>72.03</v>
      </c>
      <c r="J6" s="271">
        <v>74.888888888888886</v>
      </c>
      <c r="K6" s="269">
        <v>82</v>
      </c>
      <c r="L6" s="43">
        <f>AVERAGE(B6,C6,D6,E6,H6)</f>
        <v>81.907090909090897</v>
      </c>
      <c r="M6" s="43">
        <f>MAX(B6,C6,D6,E6,H6)-MIN(B6,C6,D6,E6,H6)</f>
        <v>2.3400000000000034</v>
      </c>
      <c r="N6" s="268">
        <v>72</v>
      </c>
      <c r="O6" s="59">
        <f>AVERAGE(F6,G6,I6)</f>
        <v>72.231444444444449</v>
      </c>
      <c r="P6" s="59">
        <f>MAX(F6:G6,I6)-MIN(F6:G6,I6)</f>
        <v>0.31833333333332803</v>
      </c>
      <c r="Q6" s="17">
        <v>77</v>
      </c>
      <c r="R6" s="16">
        <v>87</v>
      </c>
      <c r="S6" s="16">
        <v>67</v>
      </c>
      <c r="T6" s="16">
        <v>77</v>
      </c>
      <c r="U6" s="15">
        <f t="shared" ref="U6:U20" si="0">O6/O$3*100</f>
        <v>100.04008787014915</v>
      </c>
    </row>
    <row r="7" spans="1:27" ht="15.95" customHeight="1" x14ac:dyDescent="0.25">
      <c r="A7" s="21">
        <v>9</v>
      </c>
      <c r="B7" s="259">
        <v>81.150000000000006</v>
      </c>
      <c r="C7" s="259">
        <v>82.263855421686756</v>
      </c>
      <c r="D7" s="261">
        <v>80.588235294117652</v>
      </c>
      <c r="E7" s="261">
        <v>82.007999999999996</v>
      </c>
      <c r="F7" s="263">
        <v>72.461739130434765</v>
      </c>
      <c r="G7" s="263">
        <v>72.346000000000004</v>
      </c>
      <c r="H7" s="259">
        <v>81.900000000000006</v>
      </c>
      <c r="I7" s="263">
        <v>71.58</v>
      </c>
      <c r="J7" s="271">
        <v>74.615384615384613</v>
      </c>
      <c r="K7" s="269">
        <v>82</v>
      </c>
      <c r="L7" s="43">
        <f>AVERAGE(B7,C7,D7,E7,H7)</f>
        <v>81.582018143160894</v>
      </c>
      <c r="M7" s="43">
        <f>MAX(B7,C7,D7,E7,H7)-MIN(B7,C7,D7,E7,H7)</f>
        <v>1.6756201275691041</v>
      </c>
      <c r="N7" s="268">
        <v>72</v>
      </c>
      <c r="O7" s="59">
        <f>AVERAGE(F7,G7,I7)</f>
        <v>72.129246376811579</v>
      </c>
      <c r="P7" s="59">
        <f>MAX(F7:G7,I7)-MIN(F7:G7,I7)</f>
        <v>0.88173913043476659</v>
      </c>
      <c r="Q7" s="17">
        <v>77</v>
      </c>
      <c r="R7" s="16">
        <v>87</v>
      </c>
      <c r="S7" s="16">
        <v>67</v>
      </c>
      <c r="T7" s="16">
        <v>77</v>
      </c>
      <c r="U7" s="15">
        <f t="shared" si="0"/>
        <v>99.898544201117119</v>
      </c>
    </row>
    <row r="8" spans="1:27" ht="15.95" customHeight="1" x14ac:dyDescent="0.25">
      <c r="A8" s="21">
        <v>10</v>
      </c>
      <c r="B8" s="130"/>
      <c r="C8" s="130"/>
      <c r="D8" s="133"/>
      <c r="E8" s="133"/>
      <c r="F8" s="130"/>
      <c r="G8" s="130"/>
      <c r="H8" s="130"/>
      <c r="I8" s="130"/>
      <c r="J8" s="130"/>
      <c r="K8" s="88">
        <v>82</v>
      </c>
      <c r="L8" s="18"/>
      <c r="M8" s="18">
        <f t="shared" ref="M8:M20" si="1">MAX(B8,D8,,H8)-MIN(B8,D8,AC14,H8)</f>
        <v>0</v>
      </c>
      <c r="N8" s="19">
        <v>72</v>
      </c>
      <c r="O8" s="18"/>
      <c r="P8" s="18">
        <f t="shared" ref="P8:P12" si="2">MAX(C8,E8,F8,G8,I8,J8)-MIN(C8,E8,F8,G8,I8,J8)</f>
        <v>0</v>
      </c>
      <c r="Q8" s="17">
        <v>77</v>
      </c>
      <c r="R8" s="16">
        <v>87</v>
      </c>
      <c r="S8" s="16">
        <v>67</v>
      </c>
      <c r="T8" s="16">
        <v>77</v>
      </c>
      <c r="U8" s="15">
        <f t="shared" si="0"/>
        <v>0</v>
      </c>
    </row>
    <row r="9" spans="1:27" ht="15.95" customHeight="1" x14ac:dyDescent="0.25">
      <c r="A9" s="21">
        <v>11</v>
      </c>
      <c r="B9" s="22"/>
      <c r="C9" s="22"/>
      <c r="D9" s="18"/>
      <c r="E9" s="18"/>
      <c r="F9" s="22"/>
      <c r="G9" s="22"/>
      <c r="H9" s="22"/>
      <c r="I9" s="22"/>
      <c r="J9" s="22"/>
      <c r="K9" s="88">
        <v>82</v>
      </c>
      <c r="L9" s="18"/>
      <c r="M9" s="18">
        <f t="shared" si="1"/>
        <v>0</v>
      </c>
      <c r="N9" s="19">
        <v>72</v>
      </c>
      <c r="O9" s="18"/>
      <c r="P9" s="18">
        <f t="shared" si="2"/>
        <v>0</v>
      </c>
      <c r="Q9" s="17">
        <v>77</v>
      </c>
      <c r="R9" s="16">
        <v>87</v>
      </c>
      <c r="S9" s="16">
        <v>67</v>
      </c>
      <c r="T9" s="16">
        <v>77</v>
      </c>
      <c r="U9" s="15">
        <f t="shared" si="0"/>
        <v>0</v>
      </c>
    </row>
    <row r="10" spans="1:27" ht="15.95" customHeight="1" x14ac:dyDescent="0.25">
      <c r="A10" s="21">
        <v>12</v>
      </c>
      <c r="B10" s="22"/>
      <c r="C10" s="22"/>
      <c r="D10" s="18"/>
      <c r="E10" s="18"/>
      <c r="F10" s="22"/>
      <c r="G10" s="22"/>
      <c r="H10" s="22"/>
      <c r="I10" s="22"/>
      <c r="J10" s="22"/>
      <c r="K10" s="88">
        <v>82</v>
      </c>
      <c r="L10" s="18"/>
      <c r="M10" s="18">
        <f t="shared" si="1"/>
        <v>0</v>
      </c>
      <c r="N10" s="19">
        <v>72</v>
      </c>
      <c r="O10" s="18"/>
      <c r="P10" s="18">
        <f t="shared" si="2"/>
        <v>0</v>
      </c>
      <c r="Q10" s="17">
        <v>77</v>
      </c>
      <c r="R10" s="16">
        <v>87</v>
      </c>
      <c r="S10" s="16">
        <v>67</v>
      </c>
      <c r="T10" s="16">
        <v>77</v>
      </c>
      <c r="U10" s="15">
        <f t="shared" si="0"/>
        <v>0</v>
      </c>
    </row>
    <row r="11" spans="1:27" ht="15.95" customHeight="1" x14ac:dyDescent="0.25">
      <c r="A11" s="21">
        <v>1</v>
      </c>
      <c r="B11" s="22"/>
      <c r="C11" s="22"/>
      <c r="D11" s="18"/>
      <c r="E11" s="18"/>
      <c r="F11" s="22"/>
      <c r="G11" s="22"/>
      <c r="H11" s="22"/>
      <c r="I11" s="22"/>
      <c r="J11" s="22"/>
      <c r="K11" s="88">
        <v>82</v>
      </c>
      <c r="L11" s="18"/>
      <c r="M11" s="18">
        <f t="shared" si="1"/>
        <v>0</v>
      </c>
      <c r="N11" s="19">
        <v>72</v>
      </c>
      <c r="O11" s="18"/>
      <c r="P11" s="18">
        <f t="shared" si="2"/>
        <v>0</v>
      </c>
      <c r="Q11" s="17">
        <v>77</v>
      </c>
      <c r="R11" s="16">
        <v>87</v>
      </c>
      <c r="S11" s="16">
        <v>67</v>
      </c>
      <c r="T11" s="16">
        <v>77</v>
      </c>
      <c r="U11" s="15">
        <f t="shared" si="0"/>
        <v>0</v>
      </c>
    </row>
    <row r="12" spans="1:27" ht="15.95" customHeight="1" x14ac:dyDescent="0.25">
      <c r="A12" s="21">
        <v>2</v>
      </c>
      <c r="B12" s="22"/>
      <c r="C12" s="22"/>
      <c r="D12" s="18"/>
      <c r="E12" s="18"/>
      <c r="F12" s="22"/>
      <c r="G12" s="22"/>
      <c r="H12" s="22"/>
      <c r="I12" s="22"/>
      <c r="J12" s="22"/>
      <c r="K12" s="88">
        <v>82</v>
      </c>
      <c r="L12" s="18"/>
      <c r="M12" s="18">
        <f t="shared" si="1"/>
        <v>0</v>
      </c>
      <c r="N12" s="19">
        <v>72</v>
      </c>
      <c r="O12" s="18"/>
      <c r="P12" s="18">
        <f t="shared" si="2"/>
        <v>0</v>
      </c>
      <c r="Q12" s="17">
        <v>77</v>
      </c>
      <c r="R12" s="16">
        <v>87</v>
      </c>
      <c r="S12" s="16">
        <v>67</v>
      </c>
      <c r="T12" s="16">
        <v>77</v>
      </c>
      <c r="U12" s="15">
        <f t="shared" si="0"/>
        <v>0</v>
      </c>
    </row>
    <row r="13" spans="1:27" ht="15.95" customHeight="1" x14ac:dyDescent="0.5">
      <c r="A13" s="21">
        <v>3</v>
      </c>
      <c r="B13" s="22"/>
      <c r="C13" s="22"/>
      <c r="D13" s="18"/>
      <c r="E13" s="18"/>
      <c r="F13" s="22"/>
      <c r="G13" s="22"/>
      <c r="H13" s="22"/>
      <c r="I13" s="22"/>
      <c r="J13" s="22"/>
      <c r="K13" s="88">
        <v>82</v>
      </c>
      <c r="L13" s="18"/>
      <c r="M13" s="18">
        <f t="shared" si="1"/>
        <v>0</v>
      </c>
      <c r="N13" s="19">
        <v>72</v>
      </c>
      <c r="O13" s="18"/>
      <c r="P13" s="18">
        <f>MAX(C13,F13,G13,I13,J13)-MIN(C13,F13,G13,I13,J13)</f>
        <v>0</v>
      </c>
      <c r="Q13" s="17">
        <v>77</v>
      </c>
      <c r="R13" s="16">
        <v>87</v>
      </c>
      <c r="S13" s="16">
        <v>67</v>
      </c>
      <c r="T13" s="16">
        <v>77</v>
      </c>
      <c r="U13" s="15">
        <f t="shared" si="0"/>
        <v>0</v>
      </c>
      <c r="AA13" s="89"/>
    </row>
    <row r="14" spans="1:27" ht="15.95" customHeight="1" x14ac:dyDescent="0.25">
      <c r="A14" s="21">
        <v>4</v>
      </c>
      <c r="B14" s="22"/>
      <c r="C14" s="22"/>
      <c r="D14" s="18"/>
      <c r="E14" s="18"/>
      <c r="F14" s="20"/>
      <c r="G14" s="22"/>
      <c r="H14" s="22"/>
      <c r="I14" s="22"/>
      <c r="J14" s="22"/>
      <c r="K14" s="88">
        <v>82</v>
      </c>
      <c r="L14" s="18"/>
      <c r="M14" s="18">
        <f t="shared" si="1"/>
        <v>0</v>
      </c>
      <c r="N14" s="19">
        <v>72</v>
      </c>
      <c r="O14" s="18"/>
      <c r="P14" s="18">
        <f>MAX(C14,F14,G14,I14,J14)-MIN(C14,F14,G14,I14,J14)</f>
        <v>0</v>
      </c>
      <c r="Q14" s="17">
        <v>77</v>
      </c>
      <c r="R14" s="16">
        <v>87</v>
      </c>
      <c r="S14" s="16">
        <v>67</v>
      </c>
      <c r="T14" s="16">
        <v>77</v>
      </c>
      <c r="U14" s="15">
        <f t="shared" si="0"/>
        <v>0</v>
      </c>
    </row>
    <row r="15" spans="1:27" ht="15.95" customHeight="1" x14ac:dyDescent="0.25">
      <c r="A15" s="21">
        <v>5</v>
      </c>
      <c r="B15" s="22"/>
      <c r="C15" s="22"/>
      <c r="D15" s="18"/>
      <c r="E15" s="85"/>
      <c r="F15" s="22"/>
      <c r="G15" s="22"/>
      <c r="H15" s="22"/>
      <c r="I15" s="22"/>
      <c r="J15" s="22"/>
      <c r="K15" s="88">
        <v>82</v>
      </c>
      <c r="L15" s="18"/>
      <c r="M15" s="18">
        <f t="shared" si="1"/>
        <v>0</v>
      </c>
      <c r="N15" s="19">
        <v>72</v>
      </c>
      <c r="O15" s="18"/>
      <c r="P15" s="18">
        <f t="shared" ref="P15:P20" si="3">MAX(C15,F15,G15,I15,J15)-MIN(C15,F15,G15,I15,J15)</f>
        <v>0</v>
      </c>
      <c r="Q15" s="17">
        <v>77</v>
      </c>
      <c r="R15" s="16">
        <v>87</v>
      </c>
      <c r="S15" s="16">
        <v>67</v>
      </c>
      <c r="T15" s="16">
        <v>77</v>
      </c>
      <c r="U15" s="15">
        <f t="shared" si="0"/>
        <v>0</v>
      </c>
      <c r="V15" s="14"/>
    </row>
    <row r="16" spans="1:27" ht="15.95" customHeight="1" x14ac:dyDescent="0.25">
      <c r="A16" s="21">
        <v>6</v>
      </c>
      <c r="B16" s="22"/>
      <c r="C16" s="22"/>
      <c r="D16" s="18"/>
      <c r="E16" s="18"/>
      <c r="F16" s="22"/>
      <c r="G16" s="22"/>
      <c r="H16" s="22"/>
      <c r="I16" s="22"/>
      <c r="J16" s="22"/>
      <c r="K16" s="88">
        <v>82</v>
      </c>
      <c r="L16" s="18"/>
      <c r="M16" s="18">
        <f t="shared" si="1"/>
        <v>0</v>
      </c>
      <c r="N16" s="19">
        <v>72</v>
      </c>
      <c r="O16" s="18"/>
      <c r="P16" s="18">
        <f t="shared" si="3"/>
        <v>0</v>
      </c>
      <c r="Q16" s="17">
        <v>77</v>
      </c>
      <c r="R16" s="16">
        <v>87</v>
      </c>
      <c r="S16" s="16">
        <v>67</v>
      </c>
      <c r="T16" s="16">
        <v>77</v>
      </c>
      <c r="U16" s="15">
        <f t="shared" si="0"/>
        <v>0</v>
      </c>
      <c r="V16" s="14"/>
    </row>
    <row r="17" spans="1:22" ht="15.95" customHeight="1" x14ac:dyDescent="0.25">
      <c r="A17" s="21">
        <v>7</v>
      </c>
      <c r="B17" s="22"/>
      <c r="C17" s="22"/>
      <c r="D17" s="18"/>
      <c r="E17" s="18"/>
      <c r="F17" s="22"/>
      <c r="G17" s="22"/>
      <c r="H17" s="22"/>
      <c r="I17" s="22"/>
      <c r="J17" s="22"/>
      <c r="K17" s="88">
        <v>82</v>
      </c>
      <c r="L17" s="18"/>
      <c r="M17" s="18">
        <f t="shared" si="1"/>
        <v>0</v>
      </c>
      <c r="N17" s="19">
        <v>72</v>
      </c>
      <c r="O17" s="18"/>
      <c r="P17" s="18">
        <f t="shared" si="3"/>
        <v>0</v>
      </c>
      <c r="Q17" s="17">
        <v>77</v>
      </c>
      <c r="R17" s="16">
        <v>87</v>
      </c>
      <c r="S17" s="16">
        <v>67</v>
      </c>
      <c r="T17" s="16">
        <v>77</v>
      </c>
      <c r="U17" s="15">
        <f t="shared" si="0"/>
        <v>0</v>
      </c>
      <c r="V17" s="14"/>
    </row>
    <row r="18" spans="1:22" ht="15.95" customHeight="1" x14ac:dyDescent="0.25">
      <c r="A18" s="21">
        <v>8</v>
      </c>
      <c r="B18" s="20"/>
      <c r="C18" s="20"/>
      <c r="D18" s="20"/>
      <c r="E18" s="18"/>
      <c r="F18" s="20"/>
      <c r="G18" s="20"/>
      <c r="H18" s="20"/>
      <c r="I18" s="20"/>
      <c r="J18" s="20"/>
      <c r="K18" s="88">
        <v>82</v>
      </c>
      <c r="L18" s="18"/>
      <c r="M18" s="18">
        <f t="shared" si="1"/>
        <v>0</v>
      </c>
      <c r="N18" s="19">
        <v>72</v>
      </c>
      <c r="O18" s="18"/>
      <c r="P18" s="18">
        <f t="shared" si="3"/>
        <v>0</v>
      </c>
      <c r="Q18" s="17">
        <v>77</v>
      </c>
      <c r="R18" s="16">
        <v>87</v>
      </c>
      <c r="S18" s="16">
        <v>67</v>
      </c>
      <c r="T18" s="16">
        <v>77</v>
      </c>
      <c r="U18" s="15">
        <f t="shared" si="0"/>
        <v>0</v>
      </c>
      <c r="V18" s="14"/>
    </row>
    <row r="19" spans="1:22" ht="15.95" customHeight="1" x14ac:dyDescent="0.25">
      <c r="A19" s="21">
        <v>9</v>
      </c>
      <c r="B19" s="20"/>
      <c r="C19" s="20"/>
      <c r="D19" s="20"/>
      <c r="E19" s="18"/>
      <c r="F19" s="20"/>
      <c r="G19" s="20"/>
      <c r="H19" s="20"/>
      <c r="I19" s="20"/>
      <c r="J19" s="20"/>
      <c r="K19" s="88">
        <v>82</v>
      </c>
      <c r="L19" s="18"/>
      <c r="M19" s="18">
        <f t="shared" si="1"/>
        <v>0</v>
      </c>
      <c r="N19" s="19">
        <v>72</v>
      </c>
      <c r="O19" s="18"/>
      <c r="P19" s="18">
        <f t="shared" si="3"/>
        <v>0</v>
      </c>
      <c r="Q19" s="17">
        <v>77</v>
      </c>
      <c r="R19" s="16">
        <v>87</v>
      </c>
      <c r="S19" s="16">
        <v>67</v>
      </c>
      <c r="T19" s="16">
        <v>77</v>
      </c>
      <c r="U19" s="15">
        <f t="shared" si="0"/>
        <v>0</v>
      </c>
      <c r="V19" s="14"/>
    </row>
    <row r="20" spans="1:22" ht="15.95" customHeight="1" x14ac:dyDescent="0.25">
      <c r="A20" s="21">
        <v>10</v>
      </c>
      <c r="B20" s="20"/>
      <c r="C20" s="12"/>
      <c r="D20" s="12"/>
      <c r="E20" s="18"/>
      <c r="F20" s="12"/>
      <c r="G20" s="12"/>
      <c r="H20" s="12"/>
      <c r="I20" s="12"/>
      <c r="J20" s="12"/>
      <c r="K20" s="87">
        <v>82</v>
      </c>
      <c r="L20" s="18"/>
      <c r="M20" s="18">
        <f t="shared" si="1"/>
        <v>0</v>
      </c>
      <c r="N20" s="19">
        <v>72</v>
      </c>
      <c r="O20" s="18"/>
      <c r="P20" s="18">
        <f t="shared" si="3"/>
        <v>0</v>
      </c>
      <c r="Q20" s="17">
        <v>77</v>
      </c>
      <c r="R20" s="16">
        <v>87</v>
      </c>
      <c r="S20" s="16">
        <v>67</v>
      </c>
      <c r="T20" s="16">
        <v>77</v>
      </c>
      <c r="U20" s="15">
        <f t="shared" si="0"/>
        <v>0</v>
      </c>
      <c r="V20" s="14"/>
    </row>
    <row r="21" spans="1:22" x14ac:dyDescent="0.15">
      <c r="K21" s="86"/>
      <c r="L21" s="86"/>
    </row>
  </sheetData>
  <phoneticPr fontId="21"/>
  <pageMargins left="0.78700000000000003" right="0.78700000000000003" top="0.98399999999999999" bottom="0.98399999999999999" header="0.51200000000000001" footer="0.51200000000000001"/>
  <pageSetup paperSize="9" orientation="portrait"/>
  <headerFooter alignWithMargins="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6C1D5-E789-4FAC-A08A-52E4EC86AFE9}">
  <sheetPr codeName="Sheet32"/>
  <dimension ref="A1:AE22"/>
  <sheetViews>
    <sheetView zoomScale="76" zoomScaleNormal="76" workbookViewId="0">
      <selection activeCell="AE7" sqref="AE7"/>
    </sheetView>
  </sheetViews>
  <sheetFormatPr defaultColWidth="9" defaultRowHeight="13.5" x14ac:dyDescent="0.15"/>
  <cols>
    <col min="1" max="1" width="6.625" customWidth="1"/>
    <col min="2" max="2" width="9.5" customWidth="1"/>
    <col min="3" max="31" width="10" customWidth="1"/>
  </cols>
  <sheetData>
    <row r="1" spans="1:31" ht="16.5" x14ac:dyDescent="0.25">
      <c r="A1" s="2" t="s">
        <v>24</v>
      </c>
      <c r="B1" s="3" t="s">
        <v>1</v>
      </c>
      <c r="C1" s="3" t="s">
        <v>2</v>
      </c>
      <c r="D1" s="3" t="s">
        <v>36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43</v>
      </c>
      <c r="J1" s="3" t="s">
        <v>7</v>
      </c>
      <c r="K1" s="3" t="s">
        <v>48</v>
      </c>
      <c r="L1" s="3" t="s">
        <v>49</v>
      </c>
      <c r="M1" s="3" t="s">
        <v>8</v>
      </c>
      <c r="N1" s="3" t="s">
        <v>9</v>
      </c>
      <c r="O1" s="3" t="s">
        <v>10</v>
      </c>
      <c r="P1" s="3" t="s">
        <v>11</v>
      </c>
      <c r="Q1" s="6" t="s">
        <v>12</v>
      </c>
      <c r="R1" s="3" t="s">
        <v>13</v>
      </c>
      <c r="S1" s="3" t="s">
        <v>14</v>
      </c>
      <c r="T1" s="3" t="s">
        <v>15</v>
      </c>
      <c r="U1" s="3" t="s">
        <v>56</v>
      </c>
      <c r="V1" s="3" t="s">
        <v>57</v>
      </c>
      <c r="W1" s="3" t="s">
        <v>17</v>
      </c>
      <c r="X1" s="3" t="s">
        <v>51</v>
      </c>
      <c r="Y1" s="3" t="s">
        <v>18</v>
      </c>
      <c r="Z1" s="3" t="s">
        <v>19</v>
      </c>
      <c r="AA1" s="3" t="s">
        <v>20</v>
      </c>
      <c r="AB1" s="3" t="s">
        <v>21</v>
      </c>
      <c r="AC1" s="3" t="s">
        <v>22</v>
      </c>
      <c r="AD1" s="3" t="s">
        <v>23</v>
      </c>
      <c r="AE1" s="3" t="s">
        <v>55</v>
      </c>
    </row>
    <row r="2" spans="1:31" s="1" customFormat="1" ht="16.5" x14ac:dyDescent="0.15">
      <c r="A2" s="10" t="s">
        <v>122</v>
      </c>
      <c r="B2" s="4">
        <v>100</v>
      </c>
      <c r="C2" s="4">
        <v>100</v>
      </c>
      <c r="D2" s="4">
        <v>100</v>
      </c>
      <c r="E2" s="4">
        <v>100</v>
      </c>
      <c r="F2" s="4">
        <v>100</v>
      </c>
      <c r="G2" s="4">
        <v>100</v>
      </c>
      <c r="H2" s="4">
        <v>100</v>
      </c>
      <c r="I2" s="4">
        <v>100</v>
      </c>
      <c r="J2" s="4">
        <v>100</v>
      </c>
      <c r="K2" s="4">
        <v>100</v>
      </c>
      <c r="L2" s="4">
        <v>100</v>
      </c>
      <c r="M2" s="4">
        <v>100</v>
      </c>
      <c r="N2" s="4">
        <v>100</v>
      </c>
      <c r="O2" s="4">
        <v>100</v>
      </c>
      <c r="P2" s="4">
        <v>100</v>
      </c>
      <c r="Q2" s="5">
        <v>100</v>
      </c>
      <c r="R2" s="4">
        <v>100</v>
      </c>
      <c r="S2" s="4">
        <v>100</v>
      </c>
      <c r="T2" s="4">
        <v>100</v>
      </c>
      <c r="U2" s="4">
        <v>100</v>
      </c>
      <c r="V2" s="4">
        <v>100</v>
      </c>
      <c r="W2" s="4">
        <v>100</v>
      </c>
      <c r="X2" s="4">
        <v>100</v>
      </c>
      <c r="Y2" s="4">
        <v>100</v>
      </c>
      <c r="Z2" s="4">
        <v>100</v>
      </c>
      <c r="AA2" s="4">
        <v>100</v>
      </c>
      <c r="AB2" s="4">
        <v>100</v>
      </c>
      <c r="AC2" s="4">
        <v>100</v>
      </c>
      <c r="AD2" s="4">
        <v>100</v>
      </c>
      <c r="AE2" s="4">
        <v>100</v>
      </c>
    </row>
    <row r="3" spans="1:31" s="1" customFormat="1" ht="16.5" x14ac:dyDescent="0.15">
      <c r="A3" s="7" t="s">
        <v>123</v>
      </c>
      <c r="B3" s="5">
        <f ca="1">INDIRECT(B$1&amp;"!P4")</f>
        <v>99.935798181768703</v>
      </c>
      <c r="C3" s="5">
        <f ca="1">INDIRECT(C$1&amp;"!P4")</f>
        <v>99.847527339191359</v>
      </c>
      <c r="D3" s="5">
        <f ca="1">INDIRECT(D$1&amp;"!U4")</f>
        <v>100</v>
      </c>
      <c r="E3" s="5">
        <f ca="1">INDIRECT(E$1&amp;"!P4")</f>
        <v>100.21018515299831</v>
      </c>
      <c r="F3" s="5">
        <f ca="1">INDIRECT(F$1&amp;"!P4")</f>
        <v>100.17704023740075</v>
      </c>
      <c r="G3" s="5">
        <f ca="1">INDIRECT(G$1&amp;"!P4")</f>
        <v>99.446445394700618</v>
      </c>
      <c r="H3" s="5">
        <f ca="1">INDIRECT(H$1&amp;"!P4")</f>
        <v>100.42749660326164</v>
      </c>
      <c r="I3" s="5">
        <f ca="1">INDIRECT(I$1&amp;"!U4")</f>
        <v>97.933581861645564</v>
      </c>
      <c r="J3" s="5">
        <f t="shared" ref="J3:AD3" ca="1" si="0">INDIRECT(J$1&amp;"!P4")</f>
        <v>100.41889400096522</v>
      </c>
      <c r="K3" s="5">
        <f t="shared" ca="1" si="0"/>
        <v>99.61533401138179</v>
      </c>
      <c r="L3" s="5">
        <f t="shared" ca="1" si="0"/>
        <v>100.34460182594384</v>
      </c>
      <c r="M3" s="5">
        <f t="shared" ca="1" si="0"/>
        <v>99.851141405786763</v>
      </c>
      <c r="N3" s="5">
        <f t="shared" ca="1" si="0"/>
        <v>100.65587161133422</v>
      </c>
      <c r="O3" s="5">
        <f t="shared" ca="1" si="0"/>
        <v>100.33879510837798</v>
      </c>
      <c r="P3" s="5">
        <f t="shared" ca="1" si="0"/>
        <v>100.38660867217936</v>
      </c>
      <c r="Q3" s="5">
        <f t="shared" ca="1" si="0"/>
        <v>100.49902869418278</v>
      </c>
      <c r="R3" s="5">
        <f t="shared" ca="1" si="0"/>
        <v>98.929075740310594</v>
      </c>
      <c r="S3" s="5">
        <f t="shared" ca="1" si="0"/>
        <v>100.59844899624113</v>
      </c>
      <c r="T3" s="5">
        <f t="shared" ca="1" si="0"/>
        <v>99.88749769529899</v>
      </c>
      <c r="U3" s="5">
        <f t="shared" ca="1" si="0"/>
        <v>99.636155780771489</v>
      </c>
      <c r="V3" s="5">
        <f t="shared" ca="1" si="0"/>
        <v>99.866120618507878</v>
      </c>
      <c r="W3" s="5">
        <f t="shared" ca="1" si="0"/>
        <v>99.925932717146864</v>
      </c>
      <c r="X3" s="5">
        <f t="shared" ca="1" si="0"/>
        <v>99.819305311488108</v>
      </c>
      <c r="Y3" s="5">
        <f t="shared" ca="1" si="0"/>
        <v>99.768822536027088</v>
      </c>
      <c r="Z3" s="5">
        <f t="shared" ca="1" si="0"/>
        <v>100.39815675800507</v>
      </c>
      <c r="AA3" s="5">
        <f t="shared" ca="1" si="0"/>
        <v>100.17515643867124</v>
      </c>
      <c r="AB3" s="5">
        <f t="shared" ca="1" si="0"/>
        <v>100.6797819021066</v>
      </c>
      <c r="AC3" s="5">
        <f t="shared" ca="1" si="0"/>
        <v>98.976558756129648</v>
      </c>
      <c r="AD3" s="5">
        <f t="shared" ca="1" si="0"/>
        <v>99.544223817656274</v>
      </c>
      <c r="AE3" s="5">
        <f ca="1">INDIRECT(AE$1&amp;"!U4")</f>
        <v>100.16635311950573</v>
      </c>
    </row>
    <row r="4" spans="1:31" s="1" customFormat="1" ht="16.5" x14ac:dyDescent="0.15">
      <c r="A4" s="7" t="s">
        <v>59</v>
      </c>
      <c r="B4" s="5">
        <f ca="1">INDIRECT(B$1&amp;"!P5")</f>
        <v>99.846237719452006</v>
      </c>
      <c r="C4" s="5">
        <f ca="1">INDIRECT(C$1&amp;"!P5")</f>
        <v>99.79888287291034</v>
      </c>
      <c r="D4" s="5">
        <f ca="1">INDIRECT(D$1&amp;"!U5")</f>
        <v>99.790249826002224</v>
      </c>
      <c r="E4" s="5">
        <f ca="1">INDIRECT(E$1&amp;"!P5")</f>
        <v>100.3088701105264</v>
      </c>
      <c r="F4" s="5">
        <f ca="1">INDIRECT(F$1&amp;"!P5")</f>
        <v>100.20481977767741</v>
      </c>
      <c r="G4" s="5">
        <f ca="1">INDIRECT(G$1&amp;"!P5")</f>
        <v>99.423105930504676</v>
      </c>
      <c r="H4" s="5">
        <f ca="1">INDIRECT(H$1&amp;"!P5")</f>
        <v>100.55041772006388</v>
      </c>
      <c r="I4" s="5">
        <f ca="1">INDIRECT(I$1&amp;"!U5")</f>
        <v>98.007666466580318</v>
      </c>
      <c r="J4" s="5">
        <f t="shared" ref="J4:AD4" ca="1" si="1">INDIRECT(J$1&amp;"!P5")</f>
        <v>100.37525916745935</v>
      </c>
      <c r="K4" s="5">
        <f t="shared" ca="1" si="1"/>
        <v>99.514236939001918</v>
      </c>
      <c r="L4" s="5">
        <f t="shared" ca="1" si="1"/>
        <v>100.43692624775593</v>
      </c>
      <c r="M4" s="5">
        <f t="shared" ca="1" si="1"/>
        <v>99.549916485064159</v>
      </c>
      <c r="N4" s="5">
        <f t="shared" ca="1" si="1"/>
        <v>100.74149047122954</v>
      </c>
      <c r="O4" s="5">
        <f t="shared" ca="1" si="1"/>
        <v>100.45858676830204</v>
      </c>
      <c r="P4" s="5">
        <f t="shared" ca="1" si="1"/>
        <v>100.41434987756188</v>
      </c>
      <c r="Q4" s="5">
        <f t="shared" ca="1" si="1"/>
        <v>100.56159293815135</v>
      </c>
      <c r="R4" s="5">
        <f t="shared" ca="1" si="1"/>
        <v>99.119356075468062</v>
      </c>
      <c r="S4" s="5">
        <f t="shared" ca="1" si="1"/>
        <v>100.36591796454381</v>
      </c>
      <c r="T4" s="5">
        <f t="shared" ca="1" si="1"/>
        <v>99.94189691321607</v>
      </c>
      <c r="U4" s="5">
        <f t="shared" ca="1" si="1"/>
        <v>99.361830240561773</v>
      </c>
      <c r="V4" s="5">
        <f t="shared" ca="1" si="1"/>
        <v>99.879642838952478</v>
      </c>
      <c r="W4" s="5">
        <f t="shared" ca="1" si="1"/>
        <v>99.83814140655727</v>
      </c>
      <c r="X4" s="5">
        <f t="shared" ca="1" si="1"/>
        <v>99.736742793822359</v>
      </c>
      <c r="Y4" s="5">
        <f t="shared" ca="1" si="1"/>
        <v>100.0334709128166</v>
      </c>
      <c r="Z4" s="5">
        <f t="shared" ca="1" si="1"/>
        <v>100.91886443459666</v>
      </c>
      <c r="AA4" s="5">
        <f t="shared" ca="1" si="1"/>
        <v>99.974309535003741</v>
      </c>
      <c r="AB4" s="5">
        <f t="shared" ca="1" si="1"/>
        <v>100.22566468633964</v>
      </c>
      <c r="AC4" s="5">
        <f t="shared" ca="1" si="1"/>
        <v>99.197711362909885</v>
      </c>
      <c r="AD4" s="5">
        <f t="shared" ca="1" si="1"/>
        <v>98.195288729315834</v>
      </c>
      <c r="AE4" s="5">
        <f ca="1">INDIRECT(AE$1&amp;"!U5")</f>
        <v>100.21540497597421</v>
      </c>
    </row>
    <row r="5" spans="1:31" s="1" customFormat="1" ht="16.5" x14ac:dyDescent="0.15">
      <c r="A5" s="7" t="s">
        <v>60</v>
      </c>
      <c r="B5" s="5">
        <f ca="1">INDIRECT(B$1&amp;"!P6")</f>
        <v>99.782658154357762</v>
      </c>
      <c r="C5" s="5">
        <f ca="1">INDIRECT(C$1&amp;"!P6")</f>
        <v>99.796085159463956</v>
      </c>
      <c r="D5" s="5">
        <f ca="1">INDIRECT(D$1&amp;"!U6")</f>
        <v>99.793430715361723</v>
      </c>
      <c r="E5" s="5">
        <f ca="1">INDIRECT(E$1&amp;"!P6")</f>
        <v>100.10698455659681</v>
      </c>
      <c r="F5" s="5">
        <f ca="1">INDIRECT(F$1&amp;"!P6")</f>
        <v>100.13790230589905</v>
      </c>
      <c r="G5" s="5">
        <f ca="1">INDIRECT(G$1&amp;"!P6")</f>
        <v>99.501285052787935</v>
      </c>
      <c r="H5" s="5">
        <f ca="1">INDIRECT(H$1&amp;"!P6")</f>
        <v>100.44288302268578</v>
      </c>
      <c r="I5" s="5">
        <f ca="1">INDIRECT(I$1&amp;"!U6")</f>
        <v>98.102707484282703</v>
      </c>
      <c r="J5" s="5">
        <f t="shared" ref="J5:AD5" ca="1" si="2">INDIRECT(J$1&amp;"!P6")</f>
        <v>100.29884860932626</v>
      </c>
      <c r="K5" s="5">
        <f t="shared" ca="1" si="2"/>
        <v>99.713754658314429</v>
      </c>
      <c r="L5" s="5">
        <f t="shared" ca="1" si="2"/>
        <v>100.65371851725975</v>
      </c>
      <c r="M5" s="5">
        <f t="shared" ca="1" si="2"/>
        <v>99.524543082904955</v>
      </c>
      <c r="N5" s="5">
        <f t="shared" ca="1" si="2"/>
        <v>100.67798768396399</v>
      </c>
      <c r="O5" s="5">
        <f t="shared" ca="1" si="2"/>
        <v>100.36741931144329</v>
      </c>
      <c r="P5" s="5">
        <f t="shared" ca="1" si="2"/>
        <v>101.03416308400767</v>
      </c>
      <c r="Q5" s="5">
        <f t="shared" ca="1" si="2"/>
        <v>100.44201638741799</v>
      </c>
      <c r="R5" s="5">
        <f t="shared" ca="1" si="2"/>
        <v>98.997125371205499</v>
      </c>
      <c r="S5" s="5">
        <f t="shared" ca="1" si="2"/>
        <v>100.89086314644867</v>
      </c>
      <c r="T5" s="5">
        <f t="shared" ca="1" si="2"/>
        <v>99.747475137687061</v>
      </c>
      <c r="U5" s="5">
        <f t="shared" ca="1" si="2"/>
        <v>99.332816596741608</v>
      </c>
      <c r="V5" s="5">
        <f t="shared" ca="1" si="2"/>
        <v>99.563085204231086</v>
      </c>
      <c r="W5" s="5">
        <f t="shared" ca="1" si="2"/>
        <v>99.77104139487642</v>
      </c>
      <c r="X5" s="5">
        <f t="shared" ca="1" si="2"/>
        <v>99.847543937433741</v>
      </c>
      <c r="Y5" s="5">
        <f t="shared" ca="1" si="2"/>
        <v>99.671878257933471</v>
      </c>
      <c r="Z5" s="5">
        <f t="shared" ca="1" si="2"/>
        <v>100.55790958727258</v>
      </c>
      <c r="AA5" s="5">
        <f t="shared" ca="1" si="2"/>
        <v>99.955080127680176</v>
      </c>
      <c r="AB5" s="5">
        <f t="shared" ca="1" si="2"/>
        <v>99.969881053364062</v>
      </c>
      <c r="AC5" s="5">
        <f t="shared" ca="1" si="2"/>
        <v>98.845768063969686</v>
      </c>
      <c r="AD5" s="5">
        <f t="shared" ca="1" si="2"/>
        <v>98.524821046416008</v>
      </c>
      <c r="AE5" s="5">
        <f ca="1">INDIRECT(AE$1&amp;"!U6")</f>
        <v>100.04008787014915</v>
      </c>
    </row>
    <row r="6" spans="1:31" s="1" customFormat="1" ht="16.5" x14ac:dyDescent="0.15">
      <c r="A6" s="7" t="s">
        <v>61</v>
      </c>
      <c r="B6" s="5">
        <f ca="1">INDIRECT(B$1&amp;"!P7")</f>
        <v>99.728850867304303</v>
      </c>
      <c r="C6" s="5">
        <f ca="1">INDIRECT(C$1&amp;"!P7")</f>
        <v>99.698206111267595</v>
      </c>
      <c r="D6" s="5">
        <f ca="1">INDIRECT(D$1&amp;"!U7")</f>
        <v>99.557607738455971</v>
      </c>
      <c r="E6" s="5">
        <f ca="1">INDIRECT(E$1&amp;"!P7")</f>
        <v>100.46681481950068</v>
      </c>
      <c r="F6" s="5">
        <f ca="1">INDIRECT(F$1&amp;"!P7")</f>
        <v>99.865774919603695</v>
      </c>
      <c r="G6" s="5">
        <f ca="1">INDIRECT(G$1&amp;"!P7")</f>
        <v>99.547118173952668</v>
      </c>
      <c r="H6" s="5">
        <f ca="1">INDIRECT(H$1&amp;"!P7")</f>
        <v>100.11982959031465</v>
      </c>
      <c r="I6" s="5">
        <f ca="1">INDIRECT(I$1&amp;"!U7")</f>
        <v>98.33018094307981</v>
      </c>
      <c r="J6" s="5">
        <f t="shared" ref="J6:AD6" ca="1" si="3">INDIRECT(J$1&amp;"!P7")</f>
        <v>100.26027901127796</v>
      </c>
      <c r="K6" s="5">
        <f t="shared" ca="1" si="3"/>
        <v>99.769943821653243</v>
      </c>
      <c r="L6" s="5">
        <f t="shared" ca="1" si="3"/>
        <v>100.66989900815632</v>
      </c>
      <c r="M6" s="5">
        <f t="shared" ca="1" si="3"/>
        <v>99.784363240155869</v>
      </c>
      <c r="N6" s="5">
        <f t="shared" ca="1" si="3"/>
        <v>100.57188343116465</v>
      </c>
      <c r="O6" s="5">
        <f t="shared" ca="1" si="3"/>
        <v>100.42262739706045</v>
      </c>
      <c r="P6" s="5">
        <f t="shared" ca="1" si="3"/>
        <v>100.84834780638595</v>
      </c>
      <c r="Q6" s="5">
        <f t="shared" ca="1" si="3"/>
        <v>100.26798087909322</v>
      </c>
      <c r="R6" s="5">
        <f t="shared" ca="1" si="3"/>
        <v>99.043887993843811</v>
      </c>
      <c r="S6" s="5">
        <f t="shared" ca="1" si="3"/>
        <v>100.29189184412273</v>
      </c>
      <c r="T6" s="5">
        <f t="shared" ca="1" si="3"/>
        <v>99.758742168308487</v>
      </c>
      <c r="U6" s="5">
        <f t="shared" ca="1" si="3"/>
        <v>99.120464047318876</v>
      </c>
      <c r="V6" s="5">
        <f t="shared" ca="1" si="3"/>
        <v>99.736453384570837</v>
      </c>
      <c r="W6" s="5">
        <f t="shared" ca="1" si="3"/>
        <v>99.840386922838903</v>
      </c>
      <c r="X6" s="5">
        <f t="shared" ca="1" si="3"/>
        <v>99.823416844760686</v>
      </c>
      <c r="Y6" s="5">
        <f t="shared" ca="1" si="3"/>
        <v>99.629248965578427</v>
      </c>
      <c r="Z6" s="5">
        <f t="shared" ca="1" si="3"/>
        <v>99.319789169603567</v>
      </c>
      <c r="AA6" s="5">
        <f t="shared" ca="1" si="3"/>
        <v>99.833179094043857</v>
      </c>
      <c r="AB6" s="5">
        <f t="shared" ca="1" si="3"/>
        <v>99.788199685195551</v>
      </c>
      <c r="AC6" s="5">
        <f t="shared" ca="1" si="3"/>
        <v>98.641145965455578</v>
      </c>
      <c r="AD6" s="5">
        <f t="shared" ca="1" si="3"/>
        <v>100.00967509804283</v>
      </c>
      <c r="AE6" s="5">
        <f ca="1">INDIRECT(AE$1&amp;"!U7")</f>
        <v>99.898544201117119</v>
      </c>
    </row>
    <row r="7" spans="1:31" s="1" customFormat="1" ht="16.5" x14ac:dyDescent="0.15">
      <c r="A7" s="7" t="s">
        <v>62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</row>
    <row r="8" spans="1:31" s="1" customFormat="1" ht="16.5" x14ac:dyDescent="0.15">
      <c r="A8" s="7" t="s">
        <v>63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s="1" customFormat="1" ht="16.5" x14ac:dyDescent="0.15">
      <c r="A9" s="7" t="s">
        <v>64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10" spans="1:31" s="1" customFormat="1" ht="16.5" x14ac:dyDescent="0.15">
      <c r="A10" s="10" t="s">
        <v>124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 s="1" customFormat="1" ht="16.5" x14ac:dyDescent="0.15">
      <c r="A11" s="7" t="s">
        <v>125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spans="1:31" s="1" customFormat="1" ht="16.5" x14ac:dyDescent="0.15">
      <c r="A12" s="7" t="s">
        <v>65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s="1" customFormat="1" ht="16.5" x14ac:dyDescent="0.15">
      <c r="A13" s="7" t="s">
        <v>66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s="1" customFormat="1" ht="16.5" x14ac:dyDescent="0.15">
      <c r="A14" s="7" t="s">
        <v>67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s="1" customFormat="1" ht="16.5" x14ac:dyDescent="0.15">
      <c r="A15" s="7" t="s">
        <v>58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s="1" customFormat="1" ht="16.5" x14ac:dyDescent="0.15">
      <c r="A16" s="7" t="s">
        <v>59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s="1" customFormat="1" ht="16.5" x14ac:dyDescent="0.15">
      <c r="A17" s="7" t="s">
        <v>60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s="1" customFormat="1" ht="16.5" x14ac:dyDescent="0.15">
      <c r="A18" s="7" t="s">
        <v>61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16.5" x14ac:dyDescent="0.15">
      <c r="A19" s="7" t="s">
        <v>62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16.5" x14ac:dyDescent="0.15">
      <c r="A20" s="7" t="s">
        <v>63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ht="16.5" x14ac:dyDescent="0.15">
      <c r="A21" s="7" t="s">
        <v>64</v>
      </c>
      <c r="B21" s="9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</row>
    <row r="22" spans="1:31" ht="16.5" x14ac:dyDescent="0.15">
      <c r="A22" s="10" t="s">
        <v>126</v>
      </c>
      <c r="B22" s="9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</sheetData>
  <phoneticPr fontId="2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32</vt:i4>
      </vt:variant>
      <vt:variant>
        <vt:lpstr>名前付き一覧</vt:lpstr>
      </vt:variant>
      <vt:variant>
        <vt:i4>1</vt:i4>
      </vt:variant>
    </vt:vector>
  </HeadingPairs>
  <TitlesOfParts>
    <vt:vector size="33" baseType="lpstr">
      <vt:lpstr>Lot17_Blue Bottle認証値（確定値）</vt:lpstr>
      <vt:lpstr>Na</vt:lpstr>
      <vt:lpstr>K</vt:lpstr>
      <vt:lpstr>CL</vt:lpstr>
      <vt:lpstr>Ca</vt:lpstr>
      <vt:lpstr>GLU</vt:lpstr>
      <vt:lpstr>TCH</vt:lpstr>
      <vt:lpstr>TG</vt:lpstr>
      <vt:lpstr>HDL</vt:lpstr>
      <vt:lpstr>TBIL</vt:lpstr>
      <vt:lpstr>TP</vt:lpstr>
      <vt:lpstr>ALB</vt:lpstr>
      <vt:lpstr>CRP</vt:lpstr>
      <vt:lpstr>UA</vt:lpstr>
      <vt:lpstr>BUN</vt:lpstr>
      <vt:lpstr>CRE</vt:lpstr>
      <vt:lpstr>AST</vt:lpstr>
      <vt:lpstr>ALT</vt:lpstr>
      <vt:lpstr>rGT</vt:lpstr>
      <vt:lpstr>ALP</vt:lpstr>
      <vt:lpstr>LD</vt:lpstr>
      <vt:lpstr>CPK</vt:lpstr>
      <vt:lpstr>AMY</vt:lpstr>
      <vt:lpstr>CHE</vt:lpstr>
      <vt:lpstr>Fe</vt:lpstr>
      <vt:lpstr>Mg</vt:lpstr>
      <vt:lpstr>IP</vt:lpstr>
      <vt:lpstr>IgG</vt:lpstr>
      <vt:lpstr>IgA</vt:lpstr>
      <vt:lpstr>IgM</vt:lpstr>
      <vt:lpstr>LDL</vt:lpstr>
      <vt:lpstr>2026.5月を100％とした時の活性変化率</vt:lpstr>
      <vt:lpstr>'Lot17_Blue Bottle認証値（確定値）'!Print_Area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市原文雄</dc:creator>
  <cp:lastModifiedBy>文雄 市原</cp:lastModifiedBy>
  <dcterms:created xsi:type="dcterms:W3CDTF">2023-05-05T09:22:00Z</dcterms:created>
  <dcterms:modified xsi:type="dcterms:W3CDTF">2026-10-07T19:13:09Z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0E329A03E66D4BB6AF3B995750886F1A</vt:lpwstr>
  </property>
  <property fmtid="{D5CDD505-2E9C-101B-9397-08002B2CF9AE}" pid="3" name="KSOProductBuildVer">
    <vt:lpwstr>1041-11.2.0.10603</vt:lpwstr>
  </property>
</Properties>
</file>